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465" firstSheet="20" activeTab="20"/>
  </bookViews>
  <sheets>
    <sheet name="封面" sheetId="1" r:id="rId1"/>
    <sheet name="目录" sheetId="2" r:id="rId2"/>
    <sheet name="社决01-资产负债表" sheetId="3" r:id="rId3"/>
    <sheet name="社决02-收支总表" sheetId="4" r:id="rId4"/>
    <sheet name="社决03-企业职工养老保险收支表" sheetId="5" r:id="rId5"/>
    <sheet name="社决04-城乡居民养老保险收支表" sheetId="6" r:id="rId6"/>
    <sheet name="社决05-机关事业养老保险收支表" sheetId="7" r:id="rId7"/>
    <sheet name="社决06-职工医疗保险收支表" sheetId="8" r:id="rId8"/>
    <sheet name="社决07-城乡居民医疗保险收支表" sheetId="9" r:id="rId9"/>
    <sheet name="社决08-工伤保险收支表" sheetId="10" r:id="rId10"/>
    <sheet name="社决09-失业保险收支表" sheetId="11" r:id="rId11"/>
    <sheet name="社决10-财政专户资产负债表" sheetId="12" r:id="rId12"/>
    <sheet name="社决11-财政专户收支表" sheetId="13" r:id="rId13"/>
    <sheet name="社决附01-财政对社会保险基金补助情况" sheetId="14" r:id="rId14"/>
    <sheet name="社决附02-地方财政对企业职工养老保险基金补助情况构成" sheetId="15" r:id="rId15"/>
    <sheet name="社决附03-基本养老保险基础资料" sheetId="16" r:id="rId16"/>
    <sheet name="社决附04-职工医疗保险基础资料表" sheetId="17" r:id="rId17"/>
    <sheet name="社决附05-城乡居民医疗保险基础资料表" sheetId="18" r:id="rId18"/>
    <sheet name="社决附06-工伤保险基础资料表" sheetId="19" r:id="rId19"/>
    <sheet name="社决附07-失业保险基础资料表" sheetId="20" r:id="rId20"/>
    <sheet name="社决附08-社会保险补充资料表" sheetId="21" r:id="rId21"/>
    <sheet name="社决附09-社会保险补充资料表续" sheetId="22" r:id="rId22"/>
    <sheet name="社决附10-机关事业单位职业年金情况表" sheetId="23" r:id="rId23"/>
    <sheet name="社决附11-公务员医疗补助情况表" sheetId="24" r:id="rId24"/>
    <sheet name="社决附12-职工大额医疗费用补助情况表" sheetId="25" r:id="rId25"/>
    <sheet name="社决附13-社会保险统筹情况表" sheetId="26" r:id="rId26"/>
    <sheet name="职工养老保险" sheetId="27" r:id="rId27"/>
    <sheet name="居民养老保险" sheetId="28" r:id="rId28"/>
    <sheet name="机关养老保险" sheetId="29" r:id="rId29"/>
    <sheet name="职工医疗保险" sheetId="30" r:id="rId30"/>
    <sheet name="居民医疗保险" sheetId="31" r:id="rId31"/>
    <sheet name="工伤保险" sheetId="32" r:id="rId32"/>
    <sheet name="失业保险" sheetId="33" r:id="rId33"/>
    <sheet name="职业年金" sheetId="34" r:id="rId34"/>
    <sheet name="公务员医疗" sheetId="35" r:id="rId35"/>
    <sheet name="职工大额医疗" sheetId="36" r:id="rId3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<sst xmlns="http://schemas.openxmlformats.org/spreadsheetml/2006/main" count="6000" uniqueCount="1450">
  <si>
    <t>2024 年 社 会 保 险 基 金 决 算</t>
  </si>
  <si>
    <t xml:space="preserve"> 批准日期 :</t>
  </si>
  <si>
    <t>年</t>
  </si>
  <si>
    <t>月</t>
  </si>
  <si>
    <t>日</t>
  </si>
  <si>
    <t>财政厅（局）:</t>
  </si>
  <si>
    <t>人力资源社会保障厅（局）:</t>
  </si>
  <si>
    <t>税务局:</t>
  </si>
  <si>
    <t xml:space="preserve"> 报送日期 :</t>
  </si>
  <si>
    <t>医疗保障局:</t>
  </si>
  <si>
    <t>财政厅（局）负责人（章）:</t>
  </si>
  <si>
    <t xml:space="preserve"> 财务负责人（章）:</t>
  </si>
  <si>
    <t>经办人（章）:</t>
  </si>
  <si>
    <t>人力资源社会保障（厅）局负责人（章）:</t>
  </si>
  <si>
    <t>税务局负责人（章）：</t>
  </si>
  <si>
    <t xml:space="preserve"> 社保费部门负责人（章）:</t>
  </si>
  <si>
    <t>医疗保障局负责人（章）：</t>
  </si>
  <si>
    <t>财务负责人（章）:</t>
  </si>
  <si>
    <t>目        录</t>
  </si>
  <si>
    <t>一、2024年社会保险基金资产负债表………………………………………………………………………社决01表</t>
  </si>
  <si>
    <t>二、2024年社会保险基金收支决算总表……………………………………………………………………社决02表</t>
  </si>
  <si>
    <t>三、2024年企业职工基本养老保险基金收支决算表………………………………………………………社决03表</t>
  </si>
  <si>
    <t>四、2024年城乡居民基本养老保险基金收支决算表………………………………………………………社决04表</t>
  </si>
  <si>
    <t>五、2024年机关事业单位基本养老保险基金收支决算表…………………………………………………社决05表</t>
  </si>
  <si>
    <t>六、2024年职工基本医疗保险（含生育保险）基金收支决算表…………………………………………社决06表</t>
  </si>
  <si>
    <t>七、2024年城乡居民基本医疗保险基金收支决算表………………………………………………………社决07表</t>
  </si>
  <si>
    <t>八、2024年工伤保险基金收支决算表………………………………………………………………………社决08表</t>
  </si>
  <si>
    <t>九、2024年失业保险基金收支决算表………………………………………………………………………社决09表</t>
  </si>
  <si>
    <t>十、2024年社会保障基金财政专户资产负债表……………………………………………………………社决10表</t>
  </si>
  <si>
    <t>十一、2024年社会保障基金财政专户收支决算表…………………………………………………………社决11表</t>
  </si>
  <si>
    <t>十二、2024年财政对社会保险基金补助情况表…………………………………………………………社决附01表</t>
  </si>
  <si>
    <t>十三、2024年地方财政对企业职工基本养老保险基金补助情况构成表………………………………社决附02表</t>
  </si>
  <si>
    <t>十四、2024年基本养老保险基础资料表…………………………………………………………………社决附03表</t>
  </si>
  <si>
    <t>十五、2024年职工基本医疗保险基础资料表……………………………………………………………社决附04表</t>
  </si>
  <si>
    <t>十六、2024年城乡居民基本医疗保险基础资料表………………………………………………………社决附05表</t>
  </si>
  <si>
    <t>十七、2024年工伤保险基础资料表………………………………………………………………………社决附06表</t>
  </si>
  <si>
    <t>十八、2024年失业保险基础资料表………………………………………………………………………社决附07表</t>
  </si>
  <si>
    <t>十九、2024年社会保险补充资料表………………………………………………………………………社决附08表</t>
  </si>
  <si>
    <t>二十、2024年社会保险补充资料表续……………………………………………………………………社决附09表</t>
  </si>
  <si>
    <t>二十一、2024年机关事业单位职业年金情况表…………………………………………………………社决附10表</t>
  </si>
  <si>
    <t>二十二、2024年公务员医疗补助情况表…………………………………………………………………社决附11表</t>
  </si>
  <si>
    <t>二十三、2024年职工大额医疗费用补助情况表…………………………………………………………社决附12表</t>
  </si>
  <si>
    <t>二十四、2024年社会保险统筹情况表……………………………………………………………………社决附13表</t>
  </si>
  <si>
    <t xml:space="preserve"> 2024年社会保险基金资产负债表</t>
  </si>
  <si>
    <t>社决01表</t>
  </si>
  <si>
    <t>卧龙区</t>
  </si>
  <si>
    <t>单位：元</t>
  </si>
  <si>
    <t>项      目</t>
  </si>
  <si>
    <t>合      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</si>
  <si>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</si>
  <si>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</si>
  <si>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</si>
  <si>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</si>
  <si>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</si>
  <si>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</si>
  <si>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</si>
  <si>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年初数</t>
  </si>
  <si>
    <t>年末数</t>
  </si>
  <si>
    <t>一、资产</t>
  </si>
  <si>
    <t xml:space="preserve">    库存现金</t>
  </si>
  <si>
    <t xml:space="preserve">    支出户存款</t>
  </si>
  <si>
    <t xml:space="preserve">    财政专户存款</t>
  </si>
  <si>
    <t xml:space="preserve">    暂付款</t>
  </si>
  <si>
    <t xml:space="preserve">    债券投资</t>
  </si>
  <si>
    <t xml:space="preserve">    委托投资</t>
  </si>
  <si>
    <t>×</t>
  </si>
  <si>
    <t>二、负债</t>
  </si>
  <si>
    <t xml:space="preserve">    借入款项</t>
  </si>
  <si>
    <t xml:space="preserve">    暂收款</t>
  </si>
  <si>
    <t>三、基金</t>
  </si>
  <si>
    <t>第 1 页</t>
  </si>
  <si>
    <t>2024年社会保险基金收支决算总表</t>
  </si>
  <si>
    <t>社决02表</t>
  </si>
  <si>
    <t>项        目</t>
  </si>
  <si>
    <t>合计</t>
  </si>
  <si>
    <t>企业职工基本
养老保险基金</t>
  </si>
  <si>
    <t>城乡居民基本
养老保险基金</t>
  </si>
  <si>
    <t>机关事业单位基
本养老保险基金</t>
  </si>
  <si>
    <t>职工基本医疗保险
（含生育保险）基金</t>
  </si>
  <si>
    <t>城乡居民基本
医疗保险基金</t>
  </si>
  <si>
    <t>一、收入</t>
  </si>
  <si>
    <t xml:space="preserve">    其中：1.社会保险费收入</t>
  </si>
  <si>
    <t xml:space="preserve">          2.财政补贴收入</t>
  </si>
  <si>
    <t xml:space="preserve">          3.利息收入</t>
  </si>
  <si>
    <t xml:space="preserve">          4.委托投资收益</t>
  </si>
  <si>
    <t xml:space="preserve">          5.转移收入</t>
  </si>
  <si>
    <t xml:space="preserve">          6.其他收入</t>
  </si>
  <si>
    <t xml:space="preserve">          7.全国统筹调剂资金收入(省级专用)</t>
  </si>
  <si>
    <t xml:space="preserve">          8.全国统筹调剂资金收入(中央专用)</t>
  </si>
  <si>
    <t>二、支出</t>
  </si>
  <si>
    <t xml:space="preserve">    其中：1.社会保险待遇支出</t>
  </si>
  <si>
    <t xml:space="preserve">          2.转移支出</t>
  </si>
  <si>
    <t xml:space="preserve">          3.其他支出</t>
  </si>
  <si>
    <t xml:space="preserve">          4.全国统筹调剂资金支出(中央专用)</t>
  </si>
  <si>
    <t xml:space="preserve">          5.全国统筹调剂资金支出(省级专用)</t>
  </si>
  <si>
    <t>三、本年收支结余</t>
  </si>
  <si>
    <t>四、年末滚存结余</t>
  </si>
  <si>
    <t>第 2 页</t>
  </si>
  <si>
    <t>2024年企业职工基本养老保险基金收支决算表</t>
  </si>
  <si>
    <t xml:space="preserve">   社决03表</t>
  </si>
  <si>
    <t>金      额</t>
  </si>
  <si>
    <t>一、基本养老保险费收入</t>
  </si>
  <si>
    <t>一、基本养老金支出</t>
  </si>
  <si>
    <t>二、财政补贴收入</t>
  </si>
  <si>
    <t xml:space="preserve">    其中：离休金支出</t>
  </si>
  <si>
    <t>三、利息收入</t>
  </si>
  <si>
    <t>二、医疗补助金支出</t>
  </si>
  <si>
    <t>四、委托投资收益</t>
  </si>
  <si>
    <t>三、丧葬补助金和抚恤金支出</t>
  </si>
  <si>
    <t>五、转移收入</t>
  </si>
  <si>
    <t>四、病残津贴支出</t>
  </si>
  <si>
    <t>六、其他收入</t>
  </si>
  <si>
    <t>五、转移支出</t>
  </si>
  <si>
    <t>六、其他支出</t>
  </si>
  <si>
    <t>七、本年收入小计</t>
  </si>
  <si>
    <t>七、本年支出小计</t>
  </si>
  <si>
    <t>八、上级补助收入</t>
  </si>
  <si>
    <t>八、补助下级支出</t>
  </si>
  <si>
    <t xml:space="preserve">    其中：全国统筹调剂资金收入(省级专用)</t>
  </si>
  <si>
    <t xml:space="preserve">    其中：全国统筹调剂资金支出(中央专用)</t>
  </si>
  <si>
    <t>九、下级上解收入</t>
  </si>
  <si>
    <t>九、上解上级支出</t>
  </si>
  <si>
    <t xml:space="preserve">    其中：全国统筹调剂资金收入(中央专用)</t>
  </si>
  <si>
    <t xml:space="preserve">    其中：全国统筹调剂资金支出(省级专用)</t>
  </si>
  <si>
    <t>十、本年收入合计</t>
  </si>
  <si>
    <t>十、本年支出合计</t>
  </si>
  <si>
    <t>十一、本年收支结余</t>
  </si>
  <si>
    <t>十一、上年结余</t>
  </si>
  <si>
    <t>十二、年末滚存结余</t>
  </si>
  <si>
    <t>总    计</t>
  </si>
  <si>
    <t>总   计</t>
  </si>
  <si>
    <t>第 3 页</t>
  </si>
  <si>
    <t>2024年城乡居民基本养老保险基金收支决算表</t>
  </si>
  <si>
    <t>社决04表</t>
  </si>
  <si>
    <t>项          目</t>
  </si>
  <si>
    <t>金    额</t>
  </si>
  <si>
    <t>一、个人缴费收入</t>
  </si>
  <si>
    <t>一、基础养老金支出</t>
  </si>
  <si>
    <t xml:space="preserve">    其中：居民个人缴费收入</t>
  </si>
  <si>
    <t>二、个人账户养老金支出</t>
  </si>
  <si>
    <t xml:space="preserve">          被征地农民缴费补贴收入</t>
  </si>
  <si>
    <t>三、丧葬补助金支出</t>
  </si>
  <si>
    <t xml:space="preserve">          退捕渔民缴费补贴收入</t>
  </si>
  <si>
    <t>四、转移支出</t>
  </si>
  <si>
    <t xml:space="preserve">          财政为缴费困难群体代缴收入</t>
  </si>
  <si>
    <t>五、其他支出</t>
  </si>
  <si>
    <t xml:space="preserve">    其中：财政对基础养老金的补贴</t>
  </si>
  <si>
    <t xml:space="preserve">          财政对个人缴费的补贴</t>
  </si>
  <si>
    <t>三、集体补助收入</t>
  </si>
  <si>
    <t>四、利息收入</t>
  </si>
  <si>
    <t>五、委托投资收益</t>
  </si>
  <si>
    <t>六、转移收入</t>
  </si>
  <si>
    <t>七、其他收入</t>
  </si>
  <si>
    <t>八、本年收入小计</t>
  </si>
  <si>
    <t>六、本年支出小计</t>
  </si>
  <si>
    <t>九、上级补助收入</t>
  </si>
  <si>
    <t>七、补助下级支出</t>
  </si>
  <si>
    <t>十、下级上解收入</t>
  </si>
  <si>
    <t>八、上解上级支出</t>
  </si>
  <si>
    <t>十一、本年收入合计</t>
  </si>
  <si>
    <t>九、本年支出合计</t>
  </si>
  <si>
    <t>十、本年收支结余</t>
  </si>
  <si>
    <t>十二、上年结余</t>
  </si>
  <si>
    <t>十一、年末滚存结余</t>
  </si>
  <si>
    <t>总        计</t>
  </si>
  <si>
    <t>总         计</t>
  </si>
  <si>
    <t>第 4 页</t>
  </si>
  <si>
    <t>2024年机关事业单位基本养老保险基金收支决算表</t>
  </si>
  <si>
    <t xml:space="preserve">   社决05表</t>
  </si>
  <si>
    <t xml:space="preserve">二、财政补贴收入 </t>
  </si>
  <si>
    <t>二、转移支出</t>
  </si>
  <si>
    <t>三、其他支出</t>
  </si>
  <si>
    <t>四、转移收入</t>
  </si>
  <si>
    <t>五、其他收入</t>
  </si>
  <si>
    <t>六、本年收入小计</t>
  </si>
  <si>
    <t>四、本年支出小计</t>
  </si>
  <si>
    <t>七、上级补助收入</t>
  </si>
  <si>
    <t>五、补助下级支出</t>
  </si>
  <si>
    <t>八、下级上解收入</t>
  </si>
  <si>
    <t>六、上解上级支出</t>
  </si>
  <si>
    <t>九、本年收入合计</t>
  </si>
  <si>
    <t>七、本年支出合计</t>
  </si>
  <si>
    <t>八、本年收支结余</t>
  </si>
  <si>
    <t>十、上年结余</t>
  </si>
  <si>
    <t>九、年末滚存结余</t>
  </si>
  <si>
    <t>第 5 页</t>
  </si>
  <si>
    <t>2024年职工基本医疗保险（含生育保险）基金收支决算表</t>
  </si>
  <si>
    <t>社决06表</t>
  </si>
  <si>
    <t>小      计</t>
  </si>
  <si>
    <t>基本医疗保险统筹基金（含单建统筹）</t>
  </si>
  <si>
    <t>基本医疗保险
个人账户基金</t>
  </si>
  <si>
    <t>一、基本医疗保险费收入</t>
  </si>
  <si>
    <t>一、基本医疗保险待遇支出</t>
  </si>
  <si>
    <t xml:space="preserve">    其中：单位缴费</t>
  </si>
  <si>
    <t>　  其中：住院费用支出</t>
  </si>
  <si>
    <t xml:space="preserve">          个人缴费</t>
  </si>
  <si>
    <t xml:space="preserve">          其中：近亲属住院费用支出</t>
  </si>
  <si>
    <t>　        门诊费用支出</t>
  </si>
  <si>
    <t xml:space="preserve">    其中：对医保基金负担新冠病毒疫苗及接种费用的补助</t>
  </si>
  <si>
    <t xml:space="preserve">          其中：近亲属门诊费用支出</t>
  </si>
  <si>
    <t xml:space="preserve">          生育医疗费用支出</t>
  </si>
  <si>
    <t xml:space="preserve">          生育津贴支出</t>
  </si>
  <si>
    <t xml:space="preserve">          其他待遇支出</t>
  </si>
  <si>
    <t>总      计</t>
  </si>
  <si>
    <t>第 6 页</t>
  </si>
  <si>
    <t>2024年城乡居民基本医疗保险基金收支决算表</t>
  </si>
  <si>
    <t>社决07表</t>
  </si>
  <si>
    <t xml:space="preserve">    其中：集体扶持收入</t>
  </si>
  <si>
    <t>　　其中：住院费用支出</t>
  </si>
  <si>
    <t xml:space="preserve">          城乡医疗救助资助收入</t>
  </si>
  <si>
    <t xml:space="preserve">          门诊费用支出</t>
  </si>
  <si>
    <t xml:space="preserve">          财政为困难人员代缴收入</t>
  </si>
  <si>
    <t>二、大病保险支出</t>
  </si>
  <si>
    <t xml:space="preserve">      其中：按规定标准补助收入</t>
  </si>
  <si>
    <t xml:space="preserve">            对医保基金负担新冠病毒疫苗及接种费用的补助</t>
  </si>
  <si>
    <t>四、其他收入</t>
  </si>
  <si>
    <t>五、本年收入小计</t>
  </si>
  <si>
    <t>六、上级补助收入</t>
  </si>
  <si>
    <t>七、下级上解收入</t>
  </si>
  <si>
    <t>八、本年收入合计</t>
  </si>
  <si>
    <t>九、上年结余</t>
  </si>
  <si>
    <t>第 7 页</t>
  </si>
  <si>
    <t>2024年工伤保险基金收支决算表</t>
  </si>
  <si>
    <t xml:space="preserve">       社决08表</t>
  </si>
  <si>
    <t>一、工伤保险费收入</t>
  </si>
  <si>
    <t>一、工伤保险待遇支出</t>
  </si>
  <si>
    <t xml:space="preserve">    其中：公务员工伤保险费收入</t>
  </si>
  <si>
    <t xml:space="preserve">    其中：工伤医疗待遇支出</t>
  </si>
  <si>
    <t xml:space="preserve">          职业伤害保障费收入（试点）</t>
  </si>
  <si>
    <t xml:space="preserve">          伤残待遇支出</t>
  </si>
  <si>
    <t xml:space="preserve">          工亡待遇支出</t>
  </si>
  <si>
    <t xml:space="preserve">          职业伤害保障待遇支出</t>
  </si>
  <si>
    <t xml:space="preserve">四、其他收入   </t>
  </si>
  <si>
    <t>二、劳动能力鉴定支出</t>
  </si>
  <si>
    <t xml:space="preserve">    其中：职业伤害保障劳动能力鉴定支出</t>
  </si>
  <si>
    <t>三、工伤预防费用支出</t>
  </si>
  <si>
    <t>四、其他支出</t>
  </si>
  <si>
    <t xml:space="preserve">    其中：职业伤害保障委托承办费用支出</t>
  </si>
  <si>
    <t>五、本年支出小计</t>
  </si>
  <si>
    <t>六、补助下级支出</t>
  </si>
  <si>
    <t xml:space="preserve">七、上解上级支出 </t>
  </si>
  <si>
    <t>八、本年支出合计</t>
  </si>
  <si>
    <t>九、本年收支结余</t>
  </si>
  <si>
    <t xml:space="preserve">    其中：储备金</t>
  </si>
  <si>
    <t>十、年末滚存结余</t>
  </si>
  <si>
    <t>第 8 页</t>
  </si>
  <si>
    <t>2024年失业保险基金收支决算表</t>
  </si>
  <si>
    <t xml:space="preserve">       社决09表</t>
  </si>
  <si>
    <t>一、失业保险费收入</t>
  </si>
  <si>
    <t>一、失业保险金支出</t>
  </si>
  <si>
    <t>二、基本医疗保险费（含生育保险费）支出</t>
  </si>
  <si>
    <t xml:space="preserve">四、转移收入 </t>
  </si>
  <si>
    <t>四、职业培训和职业介绍补贴支出</t>
  </si>
  <si>
    <t>五、其他费用支出</t>
  </si>
  <si>
    <t xml:space="preserve">    其中：其他促进就业支出（东部7省、市）</t>
  </si>
  <si>
    <t xml:space="preserve">          农民合同制工人一次性生活补助</t>
  </si>
  <si>
    <t xml:space="preserve">          价格临时补贴</t>
  </si>
  <si>
    <t>六、稳定岗位补贴（稳岗返还）支出</t>
  </si>
  <si>
    <t>七、技能提升补贴支出</t>
  </si>
  <si>
    <t xml:space="preserve">八、转移支出 </t>
  </si>
  <si>
    <t>九、其他支出</t>
  </si>
  <si>
    <t>十、本年支出小计</t>
  </si>
  <si>
    <t>十一、补助下级支出</t>
  </si>
  <si>
    <t xml:space="preserve">十二、上解上级支出 </t>
  </si>
  <si>
    <t>十三、本年支出合计</t>
  </si>
  <si>
    <t>十四、本年收支结余</t>
  </si>
  <si>
    <t>十五、年末滚存结余</t>
  </si>
  <si>
    <t>第 9 页</t>
  </si>
  <si>
    <t>2024年社会保障基金财政专户资产负债表</t>
  </si>
  <si>
    <t xml:space="preserve"> 社决10表</t>
  </si>
  <si>
    <t>项     目</t>
  </si>
  <si>
    <t>合　　计</t>
  </si>
  <si>
    <t xml:space="preserve">城乡居民基本
  养老保险基金  </t>
  </si>
  <si>
    <t>一、年初数</t>
  </si>
  <si>
    <t xml:space="preserve">   (一)资产合计</t>
  </si>
  <si>
    <t xml:space="preserve">       1.银行存款</t>
  </si>
  <si>
    <t xml:space="preserve">         其中：定期存款</t>
  </si>
  <si>
    <t xml:space="preserve">       2.暂付款</t>
  </si>
  <si>
    <t xml:space="preserve">       3.债券投资</t>
  </si>
  <si>
    <t xml:space="preserve">       4.委托投资</t>
  </si>
  <si>
    <t xml:space="preserve">   (二)负债合计</t>
  </si>
  <si>
    <t xml:space="preserve">       1.借入款项</t>
  </si>
  <si>
    <t xml:space="preserve">       2.暂收款</t>
  </si>
  <si>
    <t xml:space="preserve">   (三)基金</t>
  </si>
  <si>
    <t>二、年末数</t>
  </si>
  <si>
    <t>第 10 页</t>
  </si>
  <si>
    <t>2024年社会保障基金财政专户收支决算表</t>
  </si>
  <si>
    <t xml:space="preserve"> 社决11表</t>
  </si>
  <si>
    <t>一、上年结余</t>
  </si>
  <si>
    <t>二、本年收入</t>
  </si>
  <si>
    <t xml:space="preserve">    1.社会保险费收入</t>
  </si>
  <si>
    <t xml:space="preserve">      其中：税务征缴收入</t>
  </si>
  <si>
    <t xml:space="preserve">            经办机构征缴收入</t>
  </si>
  <si>
    <t xml:space="preserve">            代缴收入</t>
  </si>
  <si>
    <t xml:space="preserve">     2.财政补贴收入</t>
  </si>
  <si>
    <t xml:space="preserve">     3.利息收入</t>
  </si>
  <si>
    <t xml:space="preserve">     4.委托投资收益</t>
  </si>
  <si>
    <t>三、本年支出</t>
  </si>
  <si>
    <t xml:space="preserve">     其中：社会保险待遇支出</t>
  </si>
  <si>
    <t>四、本年收支结余</t>
  </si>
  <si>
    <t>五、年末滚存结余</t>
  </si>
  <si>
    <t>第 11 页</t>
  </si>
  <si>
    <t>2024年财政对社会保险基金补助情况表</t>
  </si>
  <si>
    <t>社决附01表</t>
  </si>
  <si>
    <t xml:space="preserve">项      目  </t>
  </si>
  <si>
    <t>一、上年未到位补助资金</t>
  </si>
  <si>
    <t>　 （一）省级</t>
  </si>
  <si>
    <t>　 （二）地（市）级</t>
  </si>
  <si>
    <t>　 （三）县级</t>
  </si>
  <si>
    <t>二、本年预算安排</t>
  </si>
  <si>
    <t xml:space="preserve">   （一）中央级</t>
  </si>
  <si>
    <t>　 （二）省级</t>
  </si>
  <si>
    <t>　 （三）地（市）级</t>
  </si>
  <si>
    <t>　 （四）县级</t>
  </si>
  <si>
    <t>三、本年预算支出</t>
  </si>
  <si>
    <t xml:space="preserve">    一般公共预算科目和名称</t>
  </si>
  <si>
    <t>2082601财政对企业职工基本养老保险基金的补助</t>
  </si>
  <si>
    <t>2082602财政对城乡居民基本养老保险基金的补助</t>
  </si>
  <si>
    <t>2080507对机关事业单位基本养老保险基金的补助</t>
  </si>
  <si>
    <t>2101201财政对职工基本医疗保险基金的补助</t>
  </si>
  <si>
    <t>2101202财政对城乡居民基本医疗保险基金的补助</t>
  </si>
  <si>
    <t>2082702财政对工伤保险基金的补助</t>
  </si>
  <si>
    <t>2082701财政对失业保险基金的补助</t>
  </si>
  <si>
    <t xml:space="preserve">    一般公共预算列支金额</t>
  </si>
  <si>
    <t>四、本年末累计未到位补助资金</t>
  </si>
  <si>
    <t>第 12 页</t>
  </si>
  <si>
    <t>2024年地方财政对企业职工基本养老保险基金补助情况构成表</t>
  </si>
  <si>
    <t>社决附02表</t>
  </si>
  <si>
    <t>金额</t>
  </si>
  <si>
    <t>一、合计</t>
  </si>
  <si>
    <t>（一）当年调整基本养老金支出补助</t>
  </si>
  <si>
    <t>（二）基金当期缺口补助</t>
  </si>
  <si>
    <t>（三）地方自行出台基金减收增支政策补助</t>
  </si>
  <si>
    <t>（四）其他补助</t>
  </si>
  <si>
    <t>二、省级</t>
  </si>
  <si>
    <t>三、地（市）级</t>
  </si>
  <si>
    <t>四、县级</t>
  </si>
  <si>
    <t>第 13 页</t>
  </si>
  <si>
    <t>2024年基本养老保险基础资料表</t>
  </si>
  <si>
    <t>社决附03表</t>
  </si>
  <si>
    <t>单位</t>
  </si>
  <si>
    <t>数      量</t>
  </si>
  <si>
    <t>一、企业职工基本养老保险</t>
  </si>
  <si>
    <t xml:space="preserve">        1.建立个人账户年末人数</t>
  </si>
  <si>
    <t>人</t>
  </si>
  <si>
    <t xml:space="preserve">        2.国库户</t>
  </si>
  <si>
    <t>元</t>
  </si>
  <si>
    <t xml:space="preserve">   (一)参保人员年末数</t>
  </si>
  <si>
    <t xml:space="preserve">        2.年末个人账户记账金额</t>
  </si>
  <si>
    <t>三、机关事业单位基本养老保险</t>
  </si>
  <si>
    <t>　     1.职工人数</t>
  </si>
  <si>
    <t xml:space="preserve">   (六)基金暂存其他账户存款年末数</t>
  </si>
  <si>
    <t xml:space="preserve">         其中：个人身份参保人数</t>
  </si>
  <si>
    <t xml:space="preserve">        1.经办机构收入户</t>
  </si>
  <si>
    <t>　     2.离休人员数</t>
  </si>
  <si>
    <t>　     2.退休、退职人员数</t>
  </si>
  <si>
    <t>　     3.退休、退职人员数</t>
  </si>
  <si>
    <t xml:space="preserve">    (七)全国统筹调剂资金情况（省级专用）</t>
  </si>
  <si>
    <t xml:space="preserve">         其中：当年新增退休（退职）人员数</t>
  </si>
  <si>
    <t xml:space="preserve">         （1）当年新增退休退职人员数</t>
  </si>
  <si>
    <t xml:space="preserve">          1.本年收支结余（不含全国统筹调剂资金）</t>
  </si>
  <si>
    <t xml:space="preserve">   (二)缴费人员年末数</t>
  </si>
  <si>
    <t xml:space="preserve">         （2）当年死亡退休退职人员数</t>
  </si>
  <si>
    <t xml:space="preserve">          2.全国统筹调剂资金补助</t>
  </si>
  <si>
    <t xml:space="preserve">   (三)缴费基数总额</t>
  </si>
  <si>
    <t xml:space="preserve">          3.上解全国统筹调剂资金</t>
  </si>
  <si>
    <t xml:space="preserve">   (四)保险费缴纳情况</t>
  </si>
  <si>
    <t xml:space="preserve">       其中：个人身份缴费人数</t>
  </si>
  <si>
    <t xml:space="preserve">          4.年末滚存结余</t>
  </si>
  <si>
    <t xml:space="preserve">       1.缴纳当年基本养老保险费</t>
  </si>
  <si>
    <t xml:space="preserve">          5.不含本年全国统筹调剂资金年末滚存结余</t>
  </si>
  <si>
    <t xml:space="preserve">       2.欠费情况</t>
  </si>
  <si>
    <t xml:space="preserve">       其中：个人身份缴费基数总额</t>
  </si>
  <si>
    <t>二、城乡居民基本养老保险</t>
  </si>
  <si>
    <t xml:space="preserve">         (1)上年末累计欠费</t>
  </si>
  <si>
    <t xml:space="preserve">    (一)参保人员年末数</t>
  </si>
  <si>
    <t xml:space="preserve">         (2)本年补缴以前年度欠费</t>
  </si>
  <si>
    <t xml:space="preserve">    (二)缴费人员年末数</t>
  </si>
  <si>
    <t xml:space="preserve">         (3)本年新增欠费</t>
  </si>
  <si>
    <t xml:space="preserve">       其中：代缴困难群体保险费人员年末数</t>
  </si>
  <si>
    <t xml:space="preserve">         (4)年末累计欠费</t>
  </si>
  <si>
    <t xml:space="preserve">    (三)养老金领取人员年末数</t>
  </si>
  <si>
    <t xml:space="preserve">       3.本年预缴以后年度基本养老保险费</t>
  </si>
  <si>
    <t>　　 　其中：当年新增领取人员年末数</t>
  </si>
  <si>
    <t xml:space="preserve">       4.一次性补缴以前年度基本养老保险费</t>
  </si>
  <si>
    <t xml:space="preserve">    (四)个人账户情况</t>
  </si>
  <si>
    <t xml:space="preserve">    (五)个人账户情况</t>
  </si>
  <si>
    <t xml:space="preserve">         1.建立个人账户年末人数</t>
  </si>
  <si>
    <t xml:space="preserve">         2.年末个人账户记账金额</t>
  </si>
  <si>
    <t xml:space="preserve">    (五)基金暂存其他账户存款年末数</t>
  </si>
  <si>
    <t xml:space="preserve">    (六)基金暂存其他账户存款年末数</t>
  </si>
  <si>
    <t xml:space="preserve">×
</t>
  </si>
  <si>
    <t xml:space="preserve">         1.经办机构收入户</t>
  </si>
  <si>
    <t xml:space="preserve">         2.国库户</t>
  </si>
  <si>
    <t>第 14 页</t>
  </si>
  <si>
    <t>2024年职工基本医疗保险基础资料表</t>
  </si>
  <si>
    <t>社决附04表</t>
  </si>
  <si>
    <t>一、参保人员年末数</t>
  </si>
  <si>
    <t xml:space="preserve">          (1)统账结合</t>
  </si>
  <si>
    <t xml:space="preserve">    (一)在职职工</t>
  </si>
  <si>
    <t xml:space="preserve">            ①单位欠费</t>
  </si>
  <si>
    <t xml:space="preserve">      其中：单建统筹</t>
  </si>
  <si>
    <t xml:space="preserve">            ②个人欠费</t>
  </si>
  <si>
    <t xml:space="preserve">    (二)退休人员</t>
  </si>
  <si>
    <t xml:space="preserve">          (2)单建统筹</t>
  </si>
  <si>
    <t xml:space="preserve">        4.年末累计欠费</t>
  </si>
  <si>
    <t>二、缴费人数</t>
  </si>
  <si>
    <t xml:space="preserve">    (三)本年预缴以后年度基本医疗保险费</t>
  </si>
  <si>
    <t>其中：单建统筹缴费人数</t>
  </si>
  <si>
    <t xml:space="preserve">    (四)一次性补缴以前年度基本医疗保险费</t>
  </si>
  <si>
    <t>三、缴费基数总额</t>
  </si>
  <si>
    <t>五、医疗费用支付情况</t>
  </si>
  <si>
    <t xml:space="preserve">   (一)统账结合</t>
  </si>
  <si>
    <t xml:space="preserve">    (一)医保基金上年末累计应付未付金额</t>
  </si>
  <si>
    <t xml:space="preserve">       1.单位缴费</t>
  </si>
  <si>
    <t xml:space="preserve">    (二)医保基金当年新增应付金额</t>
  </si>
  <si>
    <t xml:space="preserve">       2.个人缴费</t>
  </si>
  <si>
    <t xml:space="preserve">    (三)医保基金当年实付金额</t>
  </si>
  <si>
    <t xml:space="preserve">   (二)单建统筹</t>
  </si>
  <si>
    <t xml:space="preserve">    (四)医保基金本年末累计应付未付金额</t>
  </si>
  <si>
    <t>四、保险费缴纳情况</t>
  </si>
  <si>
    <t>六、统筹基金待遇享受情况</t>
  </si>
  <si>
    <t xml:space="preserve">   (一)缴纳当年基本医疗保险费</t>
  </si>
  <si>
    <t>　  (一)参保人员住院人数</t>
  </si>
  <si>
    <t xml:space="preserve">      1.统账结合</t>
  </si>
  <si>
    <t>　  (二)参保人员住院人次数</t>
  </si>
  <si>
    <t>人次</t>
  </si>
  <si>
    <t xml:space="preserve">        (1)单位缴费</t>
  </si>
  <si>
    <t xml:space="preserve">    (三)参保人员门诊人数</t>
  </si>
  <si>
    <t xml:space="preserve">          其中：生育保险缴费</t>
  </si>
  <si>
    <t xml:space="preserve">    (四)参保人员门诊人次数</t>
  </si>
  <si>
    <t xml:space="preserve">        (2)个人缴费</t>
  </si>
  <si>
    <t xml:space="preserve">    (五)享受生育医疗费用报销人数</t>
  </si>
  <si>
    <t xml:space="preserve">      2.单建统筹</t>
  </si>
  <si>
    <t xml:space="preserve">    (六)享受生育医疗费用报销人次数</t>
  </si>
  <si>
    <t>　 (二)欠费情况</t>
  </si>
  <si>
    <t xml:space="preserve">    (七)享受生育津贴人数</t>
  </si>
  <si>
    <t xml:space="preserve">        1.上年末累计欠费</t>
  </si>
  <si>
    <t>七、基金暂存其他账户存款年末数</t>
  </si>
  <si>
    <t xml:space="preserve">        2.本年补缴以前年度欠费</t>
  </si>
  <si>
    <t xml:space="preserve">    (一)经办机构收入户</t>
  </si>
  <si>
    <t xml:space="preserve">        3.本年新增欠费</t>
  </si>
  <si>
    <t xml:space="preserve">    (二)国库户</t>
  </si>
  <si>
    <t>第 15 页</t>
  </si>
  <si>
    <t>2024年城乡居民基本医疗保险基础资料表</t>
  </si>
  <si>
    <t>社决附05表</t>
  </si>
  <si>
    <t xml:space="preserve">项      目 </t>
  </si>
  <si>
    <t>　　(一)经办机构收入户</t>
  </si>
  <si>
    <t xml:space="preserve">    其中：代缴费人数</t>
  </si>
  <si>
    <t>　　(二)国库户</t>
  </si>
  <si>
    <t>二、待遇享受情况</t>
  </si>
  <si>
    <t>六、大病保险情况</t>
  </si>
  <si>
    <t xml:space="preserve">    (一)资金情况</t>
  </si>
  <si>
    <t xml:space="preserve">        1.上年结余</t>
  </si>
  <si>
    <t xml:space="preserve">        2.本年筹资</t>
  </si>
  <si>
    <t xml:space="preserve">        3.本年支出</t>
  </si>
  <si>
    <t>三、保险费缴纳情况</t>
  </si>
  <si>
    <t xml:space="preserve">         其中：大病保险待遇支出</t>
  </si>
  <si>
    <t xml:space="preserve">    (一)缴纳当年医疗保险费</t>
  </si>
  <si>
    <t xml:space="preserve">               大病保险承办/经办管理费用支出</t>
  </si>
  <si>
    <t xml:space="preserve">    (二)预收下年度医疗保险费</t>
  </si>
  <si>
    <t xml:space="preserve">        4.当年收支结余</t>
  </si>
  <si>
    <t>四、医疗费用支付情况</t>
  </si>
  <si>
    <t xml:space="preserve">        5.年末滚存结余</t>
  </si>
  <si>
    <t xml:space="preserve">   (二)人数情况</t>
  </si>
  <si>
    <t xml:space="preserve">        1.大病保险覆盖人数</t>
  </si>
  <si>
    <t xml:space="preserve">        2.享受大病保险待遇人数</t>
  </si>
  <si>
    <t xml:space="preserve">        3.享受大病保险待遇人次数</t>
  </si>
  <si>
    <t>五、基金暂存其他账户存款年末数</t>
  </si>
  <si>
    <t>第 16 页</t>
  </si>
  <si>
    <t>2024年工伤保险基础资料表</t>
  </si>
  <si>
    <t>社决附06表</t>
  </si>
  <si>
    <t xml:space="preserve">    其中：按工资缴费参保人数</t>
  </si>
  <si>
    <t xml:space="preserve">          职业伤害保障参保人数（试点）</t>
  </si>
  <si>
    <t xml:space="preserve">    (三)本年预缴以后年度工伤保险费</t>
  </si>
  <si>
    <t>二、缴费人员年末数</t>
  </si>
  <si>
    <t xml:space="preserve">    (四)一次性补缴以前年度工伤保险费</t>
  </si>
  <si>
    <t xml:space="preserve">    其中：按工资缴费的人数</t>
  </si>
  <si>
    <t>五、享受工伤保险待遇全年人数</t>
  </si>
  <si>
    <t xml:space="preserve">    1.享受工伤医疗待遇全年累计人数</t>
  </si>
  <si>
    <t xml:space="preserve">    2.享受伤残待遇全年累计人数</t>
  </si>
  <si>
    <t xml:space="preserve">    (一)缴纳当年工伤保险费</t>
  </si>
  <si>
    <t xml:space="preserve">    3.工伤工亡人数</t>
  </si>
  <si>
    <t xml:space="preserve">       其中：按缴费基数缴纳的工伤保险费</t>
  </si>
  <si>
    <t xml:space="preserve">    4.享受职业伤害保障待遇全年累计人数</t>
  </si>
  <si>
    <t xml:space="preserve">    （二）欠费情况</t>
  </si>
  <si>
    <t>六、基金暂存其他账户存款年末数</t>
  </si>
  <si>
    <t>　  (一)经办机构收入户</t>
  </si>
  <si>
    <t>　  (二)国库户</t>
  </si>
  <si>
    <t>第 17 页</t>
  </si>
  <si>
    <t>2024年失业保险基础资料表</t>
  </si>
  <si>
    <t>社决附07表</t>
  </si>
  <si>
    <t xml:space="preserve">    (二)全年领取失业保险金人数</t>
  </si>
  <si>
    <t xml:space="preserve">    其中：实际缴费人员年末数</t>
  </si>
  <si>
    <t xml:space="preserve">    (三)全年领取失业保险金人月数</t>
  </si>
  <si>
    <t>人月</t>
  </si>
  <si>
    <t xml:space="preserve">          农民合同制工人参保人数</t>
  </si>
  <si>
    <t>五、享受其他待遇情况</t>
  </si>
  <si>
    <t>二、缴费基数总额</t>
  </si>
  <si>
    <t xml:space="preserve">    (一)代缴医疗保险费（含生育保险费）人月数</t>
  </si>
  <si>
    <t xml:space="preserve">    (一)单位</t>
  </si>
  <si>
    <t xml:space="preserve">    (二)享受职业培训和职业介绍补贴人数</t>
  </si>
  <si>
    <t xml:space="preserve">    (二)个人</t>
  </si>
  <si>
    <t xml:space="preserve">    (三)享受稳岗返还企业参加失业保险人数</t>
  </si>
  <si>
    <t xml:space="preserve">    (四)享受技能提升补贴人数</t>
  </si>
  <si>
    <t xml:space="preserve">    (一)上年末累计欠费</t>
  </si>
  <si>
    <t xml:space="preserve">    (五)享受农民合同制工人一次性生活补助人数</t>
  </si>
  <si>
    <t xml:space="preserve">    (二)本年补缴以前年度欠费</t>
  </si>
  <si>
    <t xml:space="preserve">    (六)享受一次性扩岗补助人数</t>
  </si>
  <si>
    <t xml:space="preserve">    (三)本年新增欠费</t>
  </si>
  <si>
    <t xml:space="preserve">    (七)享受其他促进就业支出人数</t>
  </si>
  <si>
    <t xml:space="preserve">    (四)年末累计欠费</t>
  </si>
  <si>
    <t>四、领取失业保险金情况</t>
  </si>
  <si>
    <t xml:space="preserve">    (一)领取失业保险金年末人数</t>
  </si>
  <si>
    <t>第 18 页</t>
  </si>
  <si>
    <t>2024年社会保险补充资料表</t>
  </si>
  <si>
    <t xml:space="preserve">    社决附08表</t>
  </si>
  <si>
    <t>全年平均数</t>
  </si>
  <si>
    <t>四、职工基本医疗保险</t>
  </si>
  <si>
    <t xml:space="preserve">  （一）参保人数</t>
  </si>
  <si>
    <t xml:space="preserve">    (一)参保人数</t>
  </si>
  <si>
    <t xml:space="preserve">        1.职工人数</t>
  </si>
  <si>
    <t xml:space="preserve">        1.在职职工</t>
  </si>
  <si>
    <t xml:space="preserve">          其中：以个人身份参保人数</t>
  </si>
  <si>
    <t xml:space="preserve">        其中：单建统筹参保</t>
  </si>
  <si>
    <t xml:space="preserve">        2.离退休人员数</t>
  </si>
  <si>
    <t xml:space="preserve">        2.退休人员</t>
  </si>
  <si>
    <t xml:space="preserve">         （1）离休人员数</t>
  </si>
  <si>
    <t xml:space="preserve">    (二)缴费人数</t>
  </si>
  <si>
    <t>　　     （2）退休、退职人员数</t>
  </si>
  <si>
    <t xml:space="preserve">        其中：单建统筹缴费人数</t>
  </si>
  <si>
    <t xml:space="preserve">  （二）缴费人数</t>
  </si>
  <si>
    <t xml:space="preserve">    (三)缴费费率(%)</t>
  </si>
  <si>
    <t>%</t>
  </si>
  <si>
    <t xml:space="preserve">        其中：以个人身份缴费人数</t>
  </si>
  <si>
    <t xml:space="preserve">       1.统账结合费率</t>
  </si>
  <si>
    <t xml:space="preserve">  （三）缴费费率（%）</t>
  </si>
  <si>
    <t xml:space="preserve">         （1）单位缴费费率</t>
  </si>
  <si>
    <t xml:space="preserve">        1.单位缴费费率</t>
  </si>
  <si>
    <t xml:space="preserve">              其中：生育保险缴费费率</t>
  </si>
  <si>
    <t xml:space="preserve">        2.职工个人缴费费率</t>
  </si>
  <si>
    <t xml:space="preserve">         （2）个人缴费费率</t>
  </si>
  <si>
    <t xml:space="preserve">        3.以个人身份参保缴费费率</t>
  </si>
  <si>
    <t xml:space="preserve">       2.单建统筹费率</t>
  </si>
  <si>
    <t xml:space="preserve">  （四）征缴率(%)</t>
  </si>
  <si>
    <t xml:space="preserve">    (四)人均缴费工资基数</t>
  </si>
  <si>
    <t>元/人/年</t>
  </si>
  <si>
    <t xml:space="preserve">  （五）人均缴费工资基数</t>
  </si>
  <si>
    <t>五、城乡居民基本医疗保险</t>
  </si>
  <si>
    <t xml:space="preserve">  （六）人均养老金水平</t>
  </si>
  <si>
    <t xml:space="preserve">    (一)个人缴费标准</t>
  </si>
  <si>
    <t xml:space="preserve">    (二)财政补贴标准</t>
  </si>
  <si>
    <t xml:space="preserve">   (一）个人缴费标准</t>
  </si>
  <si>
    <t>六、工伤保险</t>
  </si>
  <si>
    <t xml:space="preserve">  （二）对基础养老金年补贴标准</t>
  </si>
  <si>
    <t xml:space="preserve">  （三）对个人缴费补贴标准</t>
  </si>
  <si>
    <t xml:space="preserve">  （四）养老金领取人数</t>
  </si>
  <si>
    <t xml:space="preserve">  （五）人均养老保险待遇</t>
  </si>
  <si>
    <t>元/人/月</t>
  </si>
  <si>
    <t>七、失业保险</t>
  </si>
  <si>
    <t xml:space="preserve">   （一）参保人数</t>
  </si>
  <si>
    <t xml:space="preserve">    (二)实际缴费人数</t>
  </si>
  <si>
    <t xml:space="preserve">        2.退休、退职人员数</t>
  </si>
  <si>
    <t xml:space="preserve">    (五)月人均领取失业保险金</t>
  </si>
  <si>
    <t>八、统筹地区上年度职工平均工资</t>
  </si>
  <si>
    <t>第 19 页</t>
  </si>
  <si>
    <t>2024年社会保险补充资料表续</t>
  </si>
  <si>
    <t>社决附09表</t>
  </si>
  <si>
    <t>一、其他收入</t>
  </si>
  <si>
    <t xml:space="preserve">    其中：1.滞纳金和违约金</t>
  </si>
  <si>
    <t xml:space="preserve">          2.追回待遇</t>
  </si>
  <si>
    <t xml:space="preserve">          3.捐赠收入</t>
  </si>
  <si>
    <t xml:space="preserve">          4.其他</t>
  </si>
  <si>
    <t>二、其他支出</t>
  </si>
  <si>
    <t xml:space="preserve">    其中：1.退以前年度保险费</t>
  </si>
  <si>
    <t xml:space="preserve">          2.抵扣重复领取待遇支出</t>
  </si>
  <si>
    <t xml:space="preserve">          3.大病保险支出（职工）</t>
  </si>
  <si>
    <t xml:space="preserve">          4.新冠病毒疫苗及接种费用支出</t>
  </si>
  <si>
    <t xml:space="preserve">          5.长期护理保险支出（试点）</t>
  </si>
  <si>
    <t xml:space="preserve">          6.一次性扩岗补助支出</t>
  </si>
  <si>
    <t xml:space="preserve">          7.职工基本医疗保险个人账户代缴参保人员近亲属参保人员近亲属参加城乡居民基本医疗保险的个人缴费</t>
  </si>
  <si>
    <t xml:space="preserve">          8.其他</t>
  </si>
  <si>
    <t>三、暂付款</t>
  </si>
  <si>
    <t xml:space="preserve">    其中：1.委托上级投资资金</t>
  </si>
  <si>
    <t xml:space="preserve">          2.异地就医预付金</t>
  </si>
  <si>
    <t xml:space="preserve">          3.预付医疗机构资金</t>
  </si>
  <si>
    <t xml:space="preserve">          4.药品集中带量采购资金</t>
  </si>
  <si>
    <t xml:space="preserve">          5.先行支付待遇</t>
  </si>
  <si>
    <t xml:space="preserve">          6.其他</t>
  </si>
  <si>
    <t>四、暂收款</t>
  </si>
  <si>
    <t xml:space="preserve">    其中：1.下级归集委托投资资金</t>
  </si>
  <si>
    <t xml:space="preserve">          2.异地就医资金</t>
  </si>
  <si>
    <t xml:space="preserve">          3.预收保险费</t>
  </si>
  <si>
    <t xml:space="preserve">          4.医疗保证金</t>
  </si>
  <si>
    <t xml:space="preserve">          5.其他</t>
  </si>
  <si>
    <t>第 20 页</t>
  </si>
  <si>
    <t>2024年机关事业单位职业年金情况表</t>
  </si>
  <si>
    <t xml:space="preserve"> 社决附10表</t>
  </si>
  <si>
    <t>数    量</t>
  </si>
  <si>
    <t>一、机关事业单位职业年金收支情况</t>
  </si>
  <si>
    <t xml:space="preserve">           其中：职业年金待遇支出</t>
  </si>
  <si>
    <t xml:space="preserve">    (一)上年结余</t>
  </si>
  <si>
    <t xml:space="preserve">                 转移支出</t>
  </si>
  <si>
    <t xml:space="preserve">    (二)本年收入合计
</t>
  </si>
  <si>
    <t xml:space="preserve">                 其他支出</t>
  </si>
  <si>
    <t xml:space="preserve">         1.本年收入小计</t>
  </si>
  <si>
    <t xml:space="preserve">        2.上解上级支出</t>
  </si>
  <si>
    <t xml:space="preserve">         其中：职业年金缴费收入</t>
  </si>
  <si>
    <t xml:space="preserve">    (四)本年收支结余</t>
  </si>
  <si>
    <t xml:space="preserve">               利息收入</t>
  </si>
  <si>
    <t xml:space="preserve">    (五)年末滚存结余</t>
  </si>
  <si>
    <t xml:space="preserve">               委托投资收益</t>
  </si>
  <si>
    <t>二、机关事业单位职业年金参保人员年末数</t>
  </si>
  <si>
    <t xml:space="preserve">               转移收入</t>
  </si>
  <si>
    <t xml:space="preserve">    (一)职工人数</t>
  </si>
  <si>
    <t xml:space="preserve">               其他收入</t>
  </si>
  <si>
    <t xml:space="preserve">    (二)退休人员数</t>
  </si>
  <si>
    <t xml:space="preserve">        2.下级上解收入</t>
  </si>
  <si>
    <t>三、机关事业单位职业年金记账金额</t>
  </si>
  <si>
    <t xml:space="preserve">    (三)本年支出合计</t>
  </si>
  <si>
    <t xml:space="preserve">    (一)记账本金年末余额</t>
  </si>
  <si>
    <t xml:space="preserve">        1.本年支出小计</t>
  </si>
  <si>
    <t xml:space="preserve">    (二)记账利息年末余额</t>
  </si>
  <si>
    <t>第 21 页</t>
  </si>
  <si>
    <t>2024年公务员医疗补助情况表</t>
  </si>
  <si>
    <t>社决附11表</t>
  </si>
  <si>
    <t>一、公务员医疗补助收支情况</t>
  </si>
  <si>
    <t xml:space="preserve">    （一）上年结余</t>
  </si>
  <si>
    <t xml:space="preserve">    （二）本年收入合计</t>
  </si>
  <si>
    <t xml:space="preserve">          1.本年收入小计</t>
  </si>
  <si>
    <t xml:space="preserve">            其中：保险费收入</t>
  </si>
  <si>
    <t xml:space="preserve">                  财政补助收入</t>
  </si>
  <si>
    <t xml:space="preserve">                  利息收入</t>
  </si>
  <si>
    <t xml:space="preserve">                  转移收入</t>
  </si>
  <si>
    <t xml:space="preserve">                  其他收入</t>
  </si>
  <si>
    <t xml:space="preserve">          2.下级上解收入</t>
  </si>
  <si>
    <t xml:space="preserve">          3.上级补助收入</t>
  </si>
  <si>
    <t xml:space="preserve">    （三）本年支出合计</t>
  </si>
  <si>
    <t xml:space="preserve">          1.本年支出小计</t>
  </si>
  <si>
    <t xml:space="preserve">            其中：待遇支出</t>
  </si>
  <si>
    <t xml:space="preserve">                  转移支出</t>
  </si>
  <si>
    <t xml:space="preserve">                  其他支出</t>
  </si>
  <si>
    <t xml:space="preserve">          2.上解上级支出</t>
  </si>
  <si>
    <t xml:space="preserve">          3.补助下级支出</t>
  </si>
  <si>
    <t xml:space="preserve">    （四）本年收支结余</t>
  </si>
  <si>
    <t xml:space="preserve">    （五）年末滚存结余</t>
  </si>
  <si>
    <t>二、公务员医疗补助参保人员年末数</t>
  </si>
  <si>
    <t>第 22 页</t>
  </si>
  <si>
    <t>2024年职工大额医疗费用补助情况表</t>
  </si>
  <si>
    <t>社决附12表</t>
  </si>
  <si>
    <t>一、收支情况</t>
  </si>
  <si>
    <t xml:space="preserve">   （一）上年结余</t>
  </si>
  <si>
    <t xml:space="preserve">   （二）本年收入</t>
  </si>
  <si>
    <t xml:space="preserve">        1.本年收入小计</t>
  </si>
  <si>
    <t xml:space="preserve">          其中：保险费收入</t>
  </si>
  <si>
    <t xml:space="preserve">                利息收入</t>
  </si>
  <si>
    <t xml:space="preserve">                转移收入</t>
  </si>
  <si>
    <t xml:space="preserve">                其他收入</t>
  </si>
  <si>
    <t xml:space="preserve">        3.上级补助收入</t>
  </si>
  <si>
    <t xml:space="preserve">   （三）本年支出</t>
  </si>
  <si>
    <t xml:space="preserve">           其中：待遇支出</t>
  </si>
  <si>
    <t xml:space="preserve">        3.补助下级支出</t>
  </si>
  <si>
    <t xml:space="preserve">   （四）本年收支结余</t>
  </si>
  <si>
    <t xml:space="preserve">   （五）年末滚存结余</t>
  </si>
  <si>
    <t>二、参保人员年末数</t>
  </si>
  <si>
    <t>第 23 页</t>
  </si>
  <si>
    <t>2024年社会保险统筹情况表</t>
  </si>
  <si>
    <t xml:space="preserve">    社决附13表</t>
  </si>
  <si>
    <t>险      种</t>
  </si>
  <si>
    <t>省级统收统支（省本级填报，满足条件填“1”，否则不填）</t>
  </si>
  <si>
    <t>省级调剂（省本级填报，满足条件填“1”，否则不填）</t>
  </si>
  <si>
    <t>市级统收统支（市本级填报，满足条件填“1”，否则不填）</t>
  </si>
  <si>
    <t>市级调剂（市本级填报，满足条件填“1”，否则不填）</t>
  </si>
  <si>
    <t>县级统筹（各单位填报，满足条件填“1”，否则不填）</t>
  </si>
  <si>
    <t>企业职工基本养老保险</t>
  </si>
  <si>
    <t>城乡居民基本养老保险</t>
  </si>
  <si>
    <t>机关事业单位基本养老保险</t>
  </si>
  <si>
    <t>职工基本医疗保险</t>
  </si>
  <si>
    <t>城乡居民基本医疗保险</t>
  </si>
  <si>
    <t>工伤保险</t>
  </si>
  <si>
    <t>失业保险</t>
  </si>
  <si>
    <t>第 24 页</t>
  </si>
  <si>
    <t>2024年企业职工基本养老保险基金决算情况分析说明</t>
  </si>
  <si>
    <t xml:space="preserve">社预决01表 </t>
  </si>
  <si>
    <t xml:space="preserve">金额单位：元 </t>
  </si>
  <si>
    <t>项目</t>
  </si>
  <si>
    <t>项目说明</t>
  </si>
  <si>
    <t>审核指标</t>
  </si>
  <si>
    <t>计算结果</t>
  </si>
  <si>
    <t>是否审核</t>
  </si>
  <si>
    <t>审核系数</t>
  </si>
  <si>
    <t>是否审核通过</t>
  </si>
  <si>
    <t>情况分析和说明</t>
  </si>
  <si>
    <t>修改意见</t>
  </si>
  <si>
    <t>反馈意见</t>
  </si>
  <si>
    <t>下限</t>
  </si>
  <si>
    <t>上限</t>
  </si>
  <si>
    <t>一、上年结余核对</t>
  </si>
  <si>
    <t>1.1  基金结余核对</t>
  </si>
  <si>
    <t>基金上年结余与上年决算年末滚存结余核对一致</t>
  </si>
  <si>
    <t>2023年决算年末滚存结余</t>
  </si>
  <si>
    <t>2024年决算上年结余</t>
  </si>
  <si>
    <t>差额</t>
  </si>
  <si>
    <t>Y</t>
  </si>
  <si>
    <t>是</t>
  </si>
  <si>
    <t>通过</t>
  </si>
  <si>
    <t>1.2  财政专户结余核对</t>
  </si>
  <si>
    <t>财政专户基金上年结余与上年决算年末滚存结余核对一致</t>
  </si>
  <si>
    <t>1.3  上年财政未到位补助资金核对</t>
  </si>
  <si>
    <t>财政对基金补助上年未到位补助资金与上年决算本年未到位补助资金核对一致</t>
  </si>
  <si>
    <t>2023年决算本年预算结转</t>
  </si>
  <si>
    <t>2024年决算上年预算结转</t>
  </si>
  <si>
    <t>1.4  上年累计欠费余额核对</t>
  </si>
  <si>
    <t>基金上年末累计欠费与上年决算年末累计欠费核对一致</t>
  </si>
  <si>
    <t>2023年决算年末累计欠费</t>
  </si>
  <si>
    <t>2024年决算上年末累计欠费</t>
  </si>
  <si>
    <t>二、2024年相关指标核对</t>
  </si>
  <si>
    <t>2.1  财政补贴收入核对</t>
  </si>
  <si>
    <t>本年预算支出、财政专户财政补贴收入和基金财政补贴收入之间核对一致</t>
  </si>
  <si>
    <t>本年预算支出</t>
  </si>
  <si>
    <t>专户表财政补贴收入</t>
  </si>
  <si>
    <t>本年预算支出与专户收入核对差额</t>
  </si>
  <si>
    <t>基金收支表财政补贴收入</t>
  </si>
  <si>
    <t>基金与专户财政补贴收入核对差额</t>
  </si>
  <si>
    <t>2.2  中央安排核对</t>
  </si>
  <si>
    <t>中央对账数手工补充填写，并与财政对基金补助情况表核对一致</t>
  </si>
  <si>
    <t>中央预算安排数</t>
  </si>
  <si>
    <t>中央对账数</t>
  </si>
  <si>
    <t>中央财政补助核对差额</t>
  </si>
  <si>
    <t>2.3 利息收入核对</t>
  </si>
  <si>
    <t>利息收入表间核对一致</t>
  </si>
  <si>
    <t>基金收支表利息收入</t>
  </si>
  <si>
    <t>专户收支表利息收入</t>
  </si>
  <si>
    <t>基金与专户利息收入核对差额</t>
  </si>
  <si>
    <t>2.4 委托投资收益核对</t>
  </si>
  <si>
    <t>委托投资收益表间核对一致，并与全国社保基金理事会对账金额（手工填写）相符</t>
  </si>
  <si>
    <t>基金收支表委托投资收益</t>
  </si>
  <si>
    <t>专户收支表委托投资收益</t>
  </si>
  <si>
    <t>全国社保基金理事会对账金额</t>
  </si>
  <si>
    <t>基金与专户委托投资收益核对差额</t>
  </si>
  <si>
    <t>基金与全国社保基金理事会核对差额</t>
  </si>
  <si>
    <t>2.5 上级补助收入平衡</t>
  </si>
  <si>
    <t>上级补助收入剔除全国统筹调剂资金收入后差额为0，其中全国统筹调剂资金收入手工填写</t>
  </si>
  <si>
    <t>上级补助收入</t>
  </si>
  <si>
    <t>其中：全国统筹调剂资金收入</t>
  </si>
  <si>
    <t xml:space="preserve"> 全国统筹调剂资金收入对账金额</t>
  </si>
  <si>
    <t>全国统筹调剂资金核对差额</t>
  </si>
  <si>
    <t>剔除全国统筹调剂资金后上级补助收入</t>
  </si>
  <si>
    <t>补助下级支出</t>
  </si>
  <si>
    <t>上级补助收入省级平衡</t>
  </si>
  <si>
    <t>2.6 上解上级支出平衡</t>
  </si>
  <si>
    <t>上解上级支出剔除上解全国统筹调剂资金支出后差额为0，其中全国统筹调剂资金支出手工填写</t>
  </si>
  <si>
    <t>上解上级支出</t>
  </si>
  <si>
    <t>其中：全国统筹调剂资金支出</t>
  </si>
  <si>
    <t xml:space="preserve">  全国统筹调剂资金支出对账金额</t>
  </si>
  <si>
    <t>剔除全国统筹调剂资金后上解上级支出</t>
  </si>
  <si>
    <t>下级上解收入</t>
  </si>
  <si>
    <t>上解上级支出省级平衡</t>
  </si>
  <si>
    <t>三、收支余指标分析</t>
  </si>
  <si>
    <t>3.1  基金收入</t>
  </si>
  <si>
    <t>收支总表口径</t>
  </si>
  <si>
    <t>2024年预算或预算调整数</t>
  </si>
  <si>
    <t>2024年决算数</t>
  </si>
  <si>
    <t>预算完成率（%）</t>
  </si>
  <si>
    <t>2023年决算数</t>
  </si>
  <si>
    <t>比上年增长（%）</t>
  </si>
  <si>
    <t>3.1.1  基本养老保险费收入</t>
  </si>
  <si>
    <t>包括缴纳当年保险费、本年补缴以前年度欠费、本年预缴以后年度保险费及一次性补缴以前年度保险费收入。</t>
  </si>
  <si>
    <t>3.1.1.1  缴纳当年基本养老保险费</t>
  </si>
  <si>
    <t>--</t>
  </si>
  <si>
    <t xml:space="preserve">  其中：缴纳上年缓缴资金</t>
  </si>
  <si>
    <t>比上年增长（%）（还原后增幅）</t>
  </si>
  <si>
    <t>3.1.1.2  清欠缴费收入</t>
  </si>
  <si>
    <t>[清欠比例]=[清欠缴费收入]÷[上年末累计欠费]×100%</t>
  </si>
  <si>
    <t>2024年清欠比例（%）</t>
  </si>
  <si>
    <t>3.1.1.3  一次性缴费收入</t>
  </si>
  <si>
    <t>[一次性缴费占保险费收入比例]=[一次性缴费收入]÷[基本养老保险费收入]×100%</t>
  </si>
  <si>
    <t>一次性缴费占保险费收入比例（%）</t>
  </si>
  <si>
    <t>3.1.1.4  预缴以后年度保险费缴费收入</t>
  </si>
  <si>
    <t>[预缴收入缴费占保险费收入比例]=[预缴缴费收入]÷[基本养老保险费收入]×100%</t>
  </si>
  <si>
    <t>预缴收入缴费占保险费收入比例（%）</t>
  </si>
  <si>
    <t>3.1.2  财政补贴收入</t>
  </si>
  <si>
    <t>财政补贴按安排渠道来源取数，其他财政补贴收入一般无数据。[其他财政补贴收入]=[2024年决算收支表财政补助收入数]-[财政补助情况表中央财政补助]-[地方财政对企业养老保险补助情况构成表合计数]</t>
  </si>
  <si>
    <t>中央财政补助</t>
  </si>
  <si>
    <t>地方财政补助合计（构成表）</t>
  </si>
  <si>
    <t>其他财政补贴收入（具体说明）</t>
  </si>
  <si>
    <t>中央核定地方财政应补助数额</t>
  </si>
  <si>
    <t>地方财政实际到位核对数</t>
  </si>
  <si>
    <t>3.1.3  转移收入</t>
  </si>
  <si>
    <t>参保对象跨统筹地区或跨制度流动而划入的基本养老保险基金。</t>
  </si>
  <si>
    <t>3.2  基金支出</t>
  </si>
  <si>
    <t>3.2.1  基本养老金支出</t>
  </si>
  <si>
    <t>各项基本养老金支出，包括基础养老金、个人账户养老金、过渡性养老金和离休金、退休金、退职金、补贴。</t>
  </si>
  <si>
    <t>3.2.2  医疗补助金支出</t>
  </si>
  <si>
    <t>支付给已纳入基本养老保险基金开支范围的离休、退休、退职人员的医疗费用。已全面实施职工基本医疗保险的地区，不应有该项支出。</t>
  </si>
  <si>
    <t>3.2.3  丧葬补助金和抚恤金支出</t>
  </si>
  <si>
    <t>因病或非因工死亡的，其遗属按规定领取的丧葬补助金和抚恤金。丧葬补助金和抚恤金支出对象含在职死亡和退休死亡。在职死亡支出的丧葬补助金和抚恤金需手工填写</t>
  </si>
  <si>
    <t xml:space="preserve">  其中：在职死亡补助支出</t>
  </si>
  <si>
    <t>3.2.4 转移支出</t>
  </si>
  <si>
    <t>3.3  基金结余情况</t>
  </si>
  <si>
    <t>[支付能力]=[累计结余]÷[基金支出]×12</t>
  </si>
  <si>
    <t>2024年当年收支结余</t>
  </si>
  <si>
    <t>2024年累计结余</t>
  </si>
  <si>
    <t>支付能力（月）</t>
  </si>
  <si>
    <t>四、基础指标分析</t>
  </si>
  <si>
    <t>4.1  参保人数</t>
  </si>
  <si>
    <t>参加企业职工基本养老保险的年末人数。</t>
  </si>
  <si>
    <t>2024年年末数</t>
  </si>
  <si>
    <t>2023年年末数</t>
  </si>
  <si>
    <t>4.1.1  在职职工人数</t>
  </si>
  <si>
    <t>参加企业职工基本养老保险并在社会保险经办机构建立缴费记录档案的期末在职职工人数，包括：中断缴费但未终止养老保险关系的职工人数，以个人身份参保的职工人数，不包括只登记未建立缴费记录档案的人员数。</t>
  </si>
  <si>
    <t>4.1.1.1  企业在职职工人数</t>
  </si>
  <si>
    <t>[企业在职职工人数]=[在职职工人数]-[以个人身份参保人数]，平均数一般介于两年年末数之间</t>
  </si>
  <si>
    <t>2024年平均数</t>
  </si>
  <si>
    <t>4.1.1.2  个人身份参保人数</t>
  </si>
  <si>
    <t>平均数一般介于两年年末数之间</t>
  </si>
  <si>
    <t>4.1.2  离休人员</t>
  </si>
  <si>
    <t>由企业职工基本养老保险基金支付养老金的离休人员人数。平均数一般介于两年年末数之间</t>
  </si>
  <si>
    <t>4.1.3  退休退职人员</t>
  </si>
  <si>
    <t>由企业职工基本养老保险基金支付养老金的退休人员、退职人员人数。平均数一般介于两年年末数之间</t>
  </si>
  <si>
    <t>4.1.3.1  当年新增退休退职人员</t>
  </si>
  <si>
    <t>2024年发生数</t>
  </si>
  <si>
    <t>2023年发生数</t>
  </si>
  <si>
    <t>4.1.3.2  当年死亡退休退职人员</t>
  </si>
  <si>
    <t>4.1.3.3  退休退职人员年末数理论值分析</t>
  </si>
  <si>
    <t>[理论值]=[上年末人数]+[本年新增]-[本年死亡]，差额需说明原因</t>
  </si>
  <si>
    <t>当年暂停发放人数</t>
  </si>
  <si>
    <t>当年重启发放人数</t>
  </si>
  <si>
    <t>2024年理论值</t>
  </si>
  <si>
    <t>实际填报与理论值差异率</t>
  </si>
  <si>
    <t>4.2 缴费人数</t>
  </si>
  <si>
    <t>按规定申报缴纳基本养老保险费的人数，包括未按时足额缴纳基本养老保险费且未缴部分已计入欠费的人数。平均数一般介于两年年末数之间</t>
  </si>
  <si>
    <t>4.2.1 企业职工缴费人数</t>
  </si>
  <si>
    <t>[企业在职职工缴费人数]=[缴费人数]-[以个人身份参保缴费人数]，平均数一般介于两年年末数之间</t>
  </si>
  <si>
    <t>4.2.2 个人身份缴费人数</t>
  </si>
  <si>
    <t>4.3 缴费基数总额</t>
  </si>
  <si>
    <t>企业职工和以个人身份参保的个体工商户、灵活就业人员等缴纳基本养老保险费的职工工资总额，按实际缴费人员的应缴口径计算，不包含当年补缴、清欠以前年度或预缴以后年度保费的缴费基数。</t>
  </si>
  <si>
    <t>4.3.1  企业职工缴费基数总额</t>
  </si>
  <si>
    <t>[企业职工缴费基数总额]=[缴费基数总额]-[个人身份缴费基数总额]</t>
  </si>
  <si>
    <t>4.3.2.2  个人身份缴费基数总额</t>
  </si>
  <si>
    <t>以个人身份参保的个体工商户、灵活就业人员等缴纳基本养老保险费的职工工资总额。</t>
  </si>
  <si>
    <t>4.4  统筹地区职工平均工资</t>
  </si>
  <si>
    <t>由本省统计部门公布的城镇非私营单位和私营单位就业人员上年加权平均工资。</t>
  </si>
  <si>
    <t>五、综合指标分析</t>
  </si>
  <si>
    <t>5.1 参保职工缴费情况（%）</t>
  </si>
  <si>
    <t>[参保缴费比例]=[缴费人数]÷[在职职工人数]×100%</t>
  </si>
  <si>
    <t>2024年末缴费人数占比</t>
  </si>
  <si>
    <t>2024年末企业职工缴费人数占比</t>
  </si>
  <si>
    <t>2024年末个人身份缴费人数占比</t>
  </si>
  <si>
    <t>5.2 人均缴费基数</t>
  </si>
  <si>
    <t>[人均单位缴费基数]=[缴费基数总额]÷[缴费人数]</t>
  </si>
  <si>
    <t>5.2.1 人均企业职工缴费基数</t>
  </si>
  <si>
    <t>[人均企业职工缴费基数]=[企业职工缴费基数总额]÷[企业职工缴费人数]</t>
  </si>
  <si>
    <t>5.2.2 人均个人身份缴费基数</t>
  </si>
  <si>
    <t>[人均个人身份缴费基数]=[个人身份缴费基数总额]÷[个人身份缴费人数]</t>
  </si>
  <si>
    <t>5.3 基金收益率（%）</t>
  </si>
  <si>
    <t xml:space="preserve">[基金收益率]=([利息收入]+[委托投资收益])/(([上年基金结余]+[年末滚存结余])/2)*100%
</t>
  </si>
  <si>
    <t>5.4 委托投资收益率（%）</t>
  </si>
  <si>
    <t>[委托投资收益率]=[委托投资收益]/(([委托投资年初余额]+[委托投资年末余额])/2)*100%</t>
  </si>
  <si>
    <t>5.5 人均基本养老金支出</t>
  </si>
  <si>
    <t xml:space="preserve">[人均基本养老金支出]=[基本养老金支出]/([离休人员平均数]+[退休退职人员平均数])
</t>
  </si>
  <si>
    <t>5.6 人均丧葬补助金和抚恤金支出</t>
  </si>
  <si>
    <t xml:space="preserve">[人均丧葬补助金和抚恤金支出]=[丧葬补助金和抚恤金支出(退休退职部分)]/[当年死亡退休退职人员]
</t>
  </si>
  <si>
    <t>5.7 社会保险待遇支出</t>
  </si>
  <si>
    <t>剔除因省级统筹内部资金调拨误入的支出等。基金收支表与财政专户收支表基本一致。</t>
  </si>
  <si>
    <t xml:space="preserve">基金收支表社会保险待遇支出
</t>
  </si>
  <si>
    <t xml:space="preserve">财政专户表社会保险待遇支出
</t>
  </si>
  <si>
    <t>比值</t>
  </si>
  <si>
    <t>5.8 供养比</t>
  </si>
  <si>
    <t>[供养比]=[在职职工人数]÷([ 离休人员]+[退休退职人员])</t>
  </si>
  <si>
    <t>较上年变化</t>
  </si>
  <si>
    <t>5.9 替代率</t>
  </si>
  <si>
    <t xml:space="preserve">[替代率]=[人均基本养老金支出]÷[人均个人缴费基数]×100%
</t>
  </si>
  <si>
    <t>5.10 应缴缴费率</t>
  </si>
  <si>
    <t>[应缴缴费率]=([缴纳当年基本养老保险费]+[当年新增欠费]-[缴纳上年缓缴资金])÷[缴费基数总额]×100%</t>
  </si>
  <si>
    <t xml:space="preserve">
5.10.1 政策性费率（%）</t>
  </si>
  <si>
    <t xml:space="preserve">
社会保险补充资料表取数
</t>
  </si>
  <si>
    <t>2024年单位缴费费率</t>
  </si>
  <si>
    <t>2024年职工个人缴费费率</t>
  </si>
  <si>
    <t>2024年以个人身份参保缴费费率</t>
  </si>
  <si>
    <t xml:space="preserve">5.11 缴费收入理论值
</t>
  </si>
  <si>
    <t>按基数、费率计算的缴费理论值，考虑缴纳上年缓缴金额因素与缴纳当年保险费和新增欠费之差异率</t>
  </si>
  <si>
    <t>2024年应缴当期缴费收入理论值</t>
  </si>
  <si>
    <t>差异率（%）</t>
  </si>
  <si>
    <t>5.12 两本预算衔接</t>
  </si>
  <si>
    <t>财政对社会保险基金补助情况表的本年预算支出与一般公共预算列支一般应一致。</t>
  </si>
  <si>
    <t>2024年本年预算支出</t>
  </si>
  <si>
    <t>2024年一般公共预算列支</t>
  </si>
  <si>
    <t>5.13 保险费收入与2024年预计执行数差异情况</t>
  </si>
  <si>
    <t>2024年决算数据与2024年预计执行数据比较</t>
  </si>
  <si>
    <t>2024年预计执行数</t>
  </si>
  <si>
    <t xml:space="preserve">5.14 待遇支出与2024年预计执行数差异情况
</t>
  </si>
  <si>
    <t>六、个人账户记账情况</t>
  </si>
  <si>
    <t>6.1 个人账户记账人数</t>
  </si>
  <si>
    <t>[个人账户建账率]=[建立个人账户人数]÷[参保人数]×100%</t>
  </si>
  <si>
    <t>2024年末建立个人账户人数</t>
  </si>
  <si>
    <t>2023年末建立个人账户人数</t>
  </si>
  <si>
    <t>2024年末个人账户建账率（%）</t>
  </si>
  <si>
    <t>6.2 个人账户记账金额</t>
  </si>
  <si>
    <t xml:space="preserve">[当年新增个账占保险费收入比例]=([2024年末个人账户记账金额]-[2023年末个人账户记账金额]-[当年新增记账利息]+[当年个账养老金支出])÷[基本养老保险费收入]×100%。当年新增记账利息、当年个账养老金支出需手工填报
</t>
  </si>
  <si>
    <t>2024年末个人账户记账金额</t>
  </si>
  <si>
    <t xml:space="preserve">  其中：当年新增记账利息</t>
  </si>
  <si>
    <t xml:space="preserve">       当年个账养老金支出</t>
  </si>
  <si>
    <t>2023年末个人账户记账金额</t>
  </si>
  <si>
    <t>当年新增个账占保险费收入比例（%）</t>
  </si>
  <si>
    <t>6.3 人均个人账户记账金额</t>
  </si>
  <si>
    <t>[人均个人账户记账金额]=[个人账户记账金额]÷[个人账户记账人数]</t>
  </si>
  <si>
    <t>2024年末人均记账金额</t>
  </si>
  <si>
    <t>2023年末人均记账金额</t>
  </si>
  <si>
    <t>七、其他项说明</t>
  </si>
  <si>
    <t>7.1  往来款项</t>
  </si>
  <si>
    <t>其他项归类说明</t>
  </si>
  <si>
    <t>暂付款-其他</t>
  </si>
  <si>
    <t>暂收款-其他</t>
  </si>
  <si>
    <t>7.2  其他收支</t>
  </si>
  <si>
    <t>其他收入-其他</t>
  </si>
  <si>
    <t>其他支出-其他</t>
  </si>
  <si>
    <t>2024年城乡居民基本养老保险基金决算情况分析说明</t>
  </si>
  <si>
    <t xml:space="preserve">社决审02表 </t>
  </si>
  <si>
    <t>一、上年基金结余</t>
  </si>
  <si>
    <t>1.3  上年财政未到位资金核对</t>
  </si>
  <si>
    <t>二、2024年相关指标核对_</t>
  </si>
  <si>
    <t>2.1  财政补贴收入表间核对</t>
  </si>
  <si>
    <t>本年预算支出、专户财政补贴收入和基金财政补贴收入之间核对一致</t>
  </si>
  <si>
    <t>中央安排数手工补充填写，并与财政对基金补助情况表核对一致</t>
  </si>
  <si>
    <t>2.3  省级及以上安排核对（市级及以下专用）</t>
  </si>
  <si>
    <t>[省级及以上预算安排数]=[本年未到位补助资金]+[本年预算支出]-[上年未到位补助资金]-[本级预算安排]，省级及以上对账金额需手工填写</t>
  </si>
  <si>
    <t>省级及以上预算安排数</t>
  </si>
  <si>
    <t>省级及以上对账数</t>
  </si>
  <si>
    <t>省级及以上核对差额数</t>
  </si>
  <si>
    <t>2.4 利息收入核对</t>
  </si>
  <si>
    <t>2.5 委托投资收益核对</t>
  </si>
  <si>
    <t>基金与专户委托投资收益差额</t>
  </si>
  <si>
    <t>2.6 上级补助收入平衡</t>
  </si>
  <si>
    <t>省级平衡</t>
  </si>
  <si>
    <t>上级补助上级对账单</t>
  </si>
  <si>
    <t>上级补助核对一致</t>
  </si>
  <si>
    <t>上级补助省级平衡</t>
  </si>
  <si>
    <t>否</t>
  </si>
  <si>
    <t>中央和省财政补助资金。</t>
  </si>
  <si>
    <t>2.7 上解上级支出平衡</t>
  </si>
  <si>
    <t>上解上级支出上级对账单</t>
  </si>
  <si>
    <t>上解上级核对一致</t>
  </si>
  <si>
    <t>上解上级省级平衡</t>
  </si>
  <si>
    <t>三、收支指标分析_</t>
  </si>
  <si>
    <t>2024年失地农民保障资金并入基金账户2110万元；2024年财政专户存在大额定期存款1亿元到期结息，利息收入增加1388万元；本年自7月1日起，中央基础养老金提标20元/人/月，导致上级补助收入增加约1522万元。剔除以上因素，预算完成率为100.69%，数据处于合理区间内。</t>
  </si>
  <si>
    <t>3.1.1 个人缴费收入</t>
  </si>
  <si>
    <t>反映参保城乡居民按照规定标准缴纳的养老保险费收入，应包括居民个人缴费收入、被征地农民缴费补贴收入、退捕渔民缴费补贴收入、财政为缴费困难群体代缴收入，2024年可按照实际列入该科目的金额填报（被征地农民缴费补贴收入、退捕渔民缴费补贴收入暂未列入该科目的，可按照现行列入科目填报）</t>
  </si>
  <si>
    <t>2024年包含被征地农民补贴2110万元，2024年加大宣传力度，个人缴费收入为6323万元，比2024年预算增加648万元，剔除此因素，5775/5675*100=101.76%，在合理区间内。</t>
  </si>
  <si>
    <t>2024年包含被征地农民补贴2961万元，9384-2961=6423，（6423/5837-1）*100=10.04，在合理区间内。</t>
  </si>
  <si>
    <t>3.1.1.1 居民个人缴费收入</t>
  </si>
  <si>
    <t>反映参保城乡居民本人或子女按照规定标准缴纳的养老保险费收入，包括当年缴费收入和一次性补缴收入</t>
  </si>
  <si>
    <t>2024年，加大宣传力度，参保缴费人员缴费档次偏高，参保缴费档次4000元和5000元人数共计增加约1160人，保费收入增加约530万元。如考虑以上因素，预算完成率为104.87%，数据处于合理区间内。</t>
  </si>
  <si>
    <t>3.1.1.1.1 个人缴纳当期缴费收入</t>
  </si>
  <si>
    <t>[个人缴纳当期缴费收入]=[居民个人缴费收入]-[一次性缴费收入]</t>
  </si>
  <si>
    <t>3.1.1.1.2 一次性缴费收入</t>
  </si>
  <si>
    <t>一次性缴纳以前年度保险费收入，不包括被征地农民、退捕渔民缴费补贴收入，2024年需手工填写</t>
  </si>
  <si>
    <t>3.1.1.2 财政为困难人员代缴收入</t>
  </si>
  <si>
    <t>3.1.2 财政补贴收入</t>
  </si>
  <si>
    <t>同级财政部门以及上级财政部门拨付并在本级财政预算列支的、或者下级财政部门拨付并在下级财政预算列支的对城乡居民基本养老保险基金的补贴收入，包括财政对基础养老金的补贴收入和财政对个人缴费的补贴收入。</t>
  </si>
  <si>
    <t>2024年参保缴费人数预计为155050人，由于更多45周岁以下人员倾向缴纳灵活就业保险、企业职工保险，导致2024年参保缴费人数比少22876人，财政对个人缴费补贴少325万元。如果考虑325+3018=3343万元。3343/3489*100=95.82%，在合理区间内。</t>
  </si>
  <si>
    <t>2023年基础养老金缺口为1200万元；2023年参保缴费人数为140694人，由于更多45周岁以下人员倾向缴纳灵活就业保险、企业职工保险，导致2024年参保缴费人数少8520人，财政对个人缴费补贴少124万元。2023年3957-1200-124=2633万元。（3018/2633-1）*100=14.62%，在合理区间内。</t>
  </si>
  <si>
    <t>3.1.2.1 财政对基础养老金的补贴</t>
  </si>
  <si>
    <t>2023年基础养老金缺口为1200万元，3106万元减去1200万元=1906万元。（2288/1906-1）*100=20.04%，在合理区间内。</t>
  </si>
  <si>
    <t>3.1.2.2 财政对个人缴费的补贴</t>
  </si>
  <si>
    <t>由于更多45周岁以下人员倾向缴纳灵活就业保险、企业职工保险，导致2024年参保缴费人数减少约9000人，财政对个人缴费补贴少约25万元；2023年财政对个人缴费补贴结余金额99万元。剔除上述因素后，增长率为0.2%，在合理区间内。</t>
  </si>
  <si>
    <t>3.1.2.3 其他财政补贴</t>
  </si>
  <si>
    <t>[其他财政补贴]=[财政补贴收入]-[财政对基础养老金的补贴]-[财政对个人缴费的补贴]</t>
  </si>
  <si>
    <t>城乡居民基本养老保险参保对象跨统筹地区或跨制度流动而划入的基金。</t>
  </si>
  <si>
    <t>2024年转移人员比2024年预算增多，2024年其中有4人跨制度养老保险关系转移金额较大，为8万元，剔除以上因素影响，预算完成率为101.38%，在合理区间。</t>
  </si>
  <si>
    <t>2024年有15人跨制度养老保险关系转移，金额为12.29万元，扣除后58.69-12.29=46.40万元。（46.4/44.39-1）*100=4.52%，在合理区间内。</t>
  </si>
  <si>
    <t>2024年基础养老金提标，提标金额为1533万元，剔除此因素影响，2024年预算完成率为98.60%，在合理区间。</t>
  </si>
  <si>
    <t>3.2.1  基础养老金支出</t>
  </si>
  <si>
    <t>指按规定计发标准，由各级财政为符合待遇领取条件的参保城乡居民全额予以补助的养老金待遇。</t>
  </si>
  <si>
    <t>3.2.2  个人账户养老金支出</t>
  </si>
  <si>
    <t>指参保城乡居民达到养老保险待遇领取条件时，按照个人账户全部储存额除以计发月数，支付给参保城乡居民的养老金待遇，以及个人账户一次性支出。</t>
  </si>
  <si>
    <t>2024年领取待遇到龄人员增加约1510人次，近两年虽缴费人数减少，但人均缴费逐年增加，个人账户储存额也增长，个人账户养老金支出增多。2、终止人员增加约200人次，需一次性返还个人账户养老金，个人账户养老金支出增多。考虑上述两项因素，较预算数共调增约300万元。如剔除此因素，预算完成率为103.21%，在合理范围内。</t>
  </si>
  <si>
    <t>3.2.2.1 个人账户养老金发放</t>
  </si>
  <si>
    <t>[个人账户养老金发放数]=[个人账户养老金支出]-[个人账户一次性支出]。视同缴费或个人账户兜底发放需手工填写</t>
  </si>
  <si>
    <t>其中：视同缴费或个人账户兜底发放</t>
  </si>
  <si>
    <t>3.2.2.2 个人账户一次性支出</t>
  </si>
  <si>
    <t>退保、死亡等个人账户结余支出金额，需手工填写</t>
  </si>
  <si>
    <t>3.2.3  丧葬补助金支出</t>
  </si>
  <si>
    <t>建立丧葬补助金制度的地区，参保人死亡后，政府给予遗属用于丧葬的补助费用。</t>
  </si>
  <si>
    <t>城乡居民基本养老保险参保对象跨统筹地区或跨制度流动而划出的基金。</t>
  </si>
  <si>
    <t>2024年预算参考2023年编制，2024年实际转移支出人数与预算相比较减少24人，金额减少约23万元；2024年转移支出23人，转出金额都是小笔金额，较预算减少约9.5万元。如果考虑增加上述因素，预算完成率为95.56%，在合理区间内。</t>
  </si>
  <si>
    <t>2024年实际转移支出人数与2023年相比较减少21人，金额减少约16万元。如果考虑增加上述因素，比上年增长率为-23.55%，在合理区间内。</t>
  </si>
  <si>
    <t>3.3.2  个人账户基金结余情况</t>
  </si>
  <si>
    <t>个人账户基金结余需手工填写，一般情况应与全部基金结余相当。[个人账户支付能力]=[个人账户累计结余]÷[个人账户养老金支出]×12</t>
  </si>
  <si>
    <t>个人账户结余占全部结余比例（%）</t>
  </si>
  <si>
    <t>4.1  参保人员</t>
  </si>
  <si>
    <t>参保期末人数，包括中断缴费但未终止养老保险关系的人员</t>
  </si>
  <si>
    <t>2024年终止人数4035人，新参保人数3976人，当年终止人数大于新参保人数，故2024年参保人员比2023年增长-0.08%。</t>
  </si>
  <si>
    <t>4.2  缴费人员</t>
  </si>
  <si>
    <t>参保并按规定缴费的期末人数，包括代缴部分或全部养老保险费的困难群体人数。缴费人数应小于缴纳当年保费人数、一次性缴费人数以及被征地农民、退捕渔民缴费人数之和</t>
  </si>
  <si>
    <t>城乡居保领取待遇低，45周岁以下约450人员倾向缴纳灵活就业保险；随着城市化发展，约4000人农民进城到企业打工，缴纳企业职工保险。上述因素造成2024年缴费人数比上年低。</t>
  </si>
  <si>
    <t>缴费人数合理性验证</t>
  </si>
  <si>
    <t>4.2.1 缴纳当年保险费人员</t>
  </si>
  <si>
    <t>按规定实际缴纳当年保险费的期末人数(含代缴人数)</t>
  </si>
  <si>
    <t>4.2.1.1  财政代缴困难群体人员</t>
  </si>
  <si>
    <t>4.2.2  一次性缴费人员</t>
  </si>
  <si>
    <t>一次性补缴以前年度保险费收入的人数，不包括被征地农民、退捕渔民一次性缴费人数，需手工填写</t>
  </si>
  <si>
    <t>4.2.3被征地农民、退捕渔民缴费人数</t>
  </si>
  <si>
    <t>享受被征地农民、退捕渔民缴费补贴人数，需手工填写</t>
  </si>
  <si>
    <t>4.3  养老金领取人数</t>
  </si>
  <si>
    <t>4.4 个人缴费标准</t>
  </si>
  <si>
    <t>以人数为权重的加权平均标准</t>
  </si>
  <si>
    <t>4.5 财政对基础养老金补贴标准</t>
  </si>
  <si>
    <t>以人数为权重的年平均补贴标准</t>
  </si>
  <si>
    <t>4.6 财政对个人缴费补贴标准</t>
  </si>
  <si>
    <t>以人数为权重的加权平均</t>
  </si>
  <si>
    <t>2023年参保缴费人数140694人，2024年参保缴费人数132174人，2024年人数减少8520人，人数减少，参保缴费补贴也相应减少。</t>
  </si>
  <si>
    <t>5.1 人均个人缴费</t>
  </si>
  <si>
    <t>[人均个人缴费，为个人当期缴费水平]=[个人缴费收入]-[一次性缴费收入]÷[实际缴费人员]；[人均政府代缴，为个人政府代缴水平]=[财政为困难人员代缴收入]÷[财政代缴困难群体人员]；[人均一次性缴费，为一次性缴费水平]=[一次性缴费收入]÷[一次性缴费人员]。</t>
  </si>
  <si>
    <t>人均个人缴费</t>
  </si>
  <si>
    <t>人均政府代缴</t>
  </si>
  <si>
    <t>人均一次性缴费</t>
  </si>
  <si>
    <t>5.2 人均财政对基础养老金补贴</t>
  </si>
  <si>
    <t>[人均财政对基础养老金补贴]=[财政对基础养老金的补贴]÷[养老金领取平均人数]</t>
  </si>
  <si>
    <t>财政补贴收入2288+上级补助收入17980=20268万元，202680000/118561=1709.50，在合理区间内。</t>
  </si>
  <si>
    <t>5.3 人均财政对个人缴费补贴</t>
  </si>
  <si>
    <t>[人均财政对个人缴费补贴]=[财政对个人的缴费补贴]÷[实际缴费人数]</t>
  </si>
  <si>
    <t>上级补助收入包含省级缴费补助259万元，（2590000+2860000）/132174=41.23，在合理区间内。</t>
  </si>
  <si>
    <t>5.4 财政到位情况</t>
  </si>
  <si>
    <t>[ 财政到位情况]=[财政补贴收入]÷[财政补贴收入对应支出]</t>
  </si>
  <si>
    <t>财政补贴到位率</t>
  </si>
  <si>
    <t>财政补贴收入2465.6+上级补助收入17980=20445.6万元，20445.6/20278*100=100.83%，在合理区间内。</t>
  </si>
  <si>
    <t>基础养老金财政补贴到位率</t>
  </si>
  <si>
    <t>其他财政补贴到位率</t>
  </si>
  <si>
    <t>5.5 基金收益率（%）</t>
  </si>
  <si>
    <t>[基金收益率]=([利息收入]+[委托投资收益])÷(([上年结余]+[年末滚存结余])÷2)×100%</t>
  </si>
  <si>
    <t>2024年财政专户有一笔1亿元定期存款到期，利息收入金额偏大，为2250万元。剔除此因素后，基金收益率为3.67%，在合理区间内。</t>
  </si>
  <si>
    <t>5.6 年人均基础养老金支出</t>
  </si>
  <si>
    <t>[人均基础养老金支出]=[基础养老金支出]÷[领取待遇平均人数]</t>
  </si>
  <si>
    <t>基金收支表与财政专户收支表基本一致。</t>
  </si>
  <si>
    <t>基金收支表社会保险待遇支出</t>
  </si>
  <si>
    <t>财政专户表社会保险待遇支出</t>
  </si>
  <si>
    <t>比值（%）</t>
  </si>
  <si>
    <t>5.8 两本预算衔接</t>
  </si>
  <si>
    <t>财政对社会保险基金补助情况表的本年预算支出与一般公共预算列支一般应一致</t>
  </si>
  <si>
    <t>5.9 财政补贴收入与2024年预计执行数差异情况</t>
  </si>
  <si>
    <t>2024年决算数据与2024年预计执行预算数据比较</t>
  </si>
  <si>
    <t>5.10 待遇支出与2023年预计执行数差异情况</t>
  </si>
  <si>
    <t>2023年统计口径不一致，导致有13700万元未计入个人账户，此部分2023年报表计入。考虑此部分后，2023年个人账户记账金额为75335万元，增长率为20.48%，在合理区间。</t>
  </si>
  <si>
    <t>个人账户空账率(%)</t>
  </si>
  <si>
    <t>2023年统计口径不一致，导致有13700万元未计入个人账户，此部分2023年报表计入。考虑此部分后，2023年个人账户记账金额为75335万元，人均记账金额为2660.28元，增长率为19.86%，在合理区间。</t>
  </si>
  <si>
    <t>2024年机关事业单位基本养老保险基金决算情况分析说明</t>
  </si>
  <si>
    <t xml:space="preserve">社决审03表 </t>
  </si>
  <si>
    <t>1.3  上年预算结转核对</t>
  </si>
  <si>
    <t>财政对基金补助上年预算结转与上年决算本年预算结转核对一致</t>
  </si>
  <si>
    <t>由用人单位和个人按规定缴费基数的一定比例缴纳的基本养老保险费。包括本年补缴以前年度欠费、本年预缴以后年度的基本养老保险费及一次性补缴以前年度的基本养老保险费收入。其中：清算历年基本养老保险费需手工填写。</t>
  </si>
  <si>
    <t xml:space="preserve">  其中：清算历年基本养老保险费</t>
  </si>
  <si>
    <t>2024年预算调整数</t>
  </si>
  <si>
    <t>3.1.1.4  预缴缴费收入</t>
  </si>
  <si>
    <t>2024年预缴缴费决算数</t>
  </si>
  <si>
    <t>同级财政部门以及上级财政部门拨付并在本级财政预算列支的、或者下级财政部门拨付并在下级财政预算列支的对机关事业单位基本养老保险基金的补贴收入，不包含各级财政对机关事业单位职工职业年金的补贴。</t>
  </si>
  <si>
    <t xml:space="preserve">  其中：清算历年财政补贴收入</t>
  </si>
  <si>
    <t>机关事业单位基本养老保险参保对象跨统筹地区或跨制度流动而划入的基本养老保险基金。</t>
  </si>
  <si>
    <t>由基本养老金开支的各项支出，包括：基础性养老金、个人账户养老金、过渡性养老金及退休（职）费和病退人员的退休费、生活费。清算历年基本养老金需手工填报。</t>
  </si>
  <si>
    <t xml:space="preserve">  其中：历年清基本养老金</t>
  </si>
  <si>
    <t>3.2.1.1  当年基本养老金支出</t>
  </si>
  <si>
    <t>2024年预算数或预算调整数应为剔除历年清算后的基本养老金，需手工填写</t>
  </si>
  <si>
    <t>3.2.2 转移支出</t>
  </si>
  <si>
    <t>机关事业单位基本养老保险参保对象跨统筹地区或跨制度流动而转出的基本养老保险基金。</t>
  </si>
  <si>
    <t>参加机关事业单位基本养老保险的年末人数。</t>
  </si>
  <si>
    <t>参加机关事业单位基本养老保险并在社会保险经办机构已建立缴费记录档案的在职职工人数。平均数一般介于两年年末数之间</t>
  </si>
  <si>
    <t>4.1.2  退休退职人员</t>
  </si>
  <si>
    <t>参加机关事业单位基本养老保险并由机关事业单位基本养老保险基金支付养老金的退休、退职人员人数。平均数一般介于两年年末数之间</t>
  </si>
  <si>
    <t>参保职工中，按规定缴纳基本养老保险费的人数，包括未按时足额缴纳基本养老保险费且未缴部分已计入欠费的人数。平均数一般介于两年年末数之间</t>
  </si>
  <si>
    <t>4.3  缴费基数总额</t>
  </si>
  <si>
    <t>参加机关事业单位基本养老保险的参保人员缴纳基本养老保险费的职工工资总额，按实际缴费人员的应缴口径计算，不包含清算历年保费、当年补缴、清欠以前年度或预缴以后年度保费的缴费基数。</t>
  </si>
  <si>
    <t>5.1 参保职工缴费情况</t>
  </si>
  <si>
    <t>[缴费人数占比]=[缴费人数]÷[在职职工人数]×100%</t>
  </si>
  <si>
    <t>[人均缴费基数]=[缴费基数总额]÷[缴费人数]</t>
  </si>
  <si>
    <t>[基金收益率]=[利息收入]/(([上年基金结余]+[年末滚存结余])/2)*100%</t>
  </si>
  <si>
    <t>5.4 人均基本养老金支出</t>
  </si>
  <si>
    <t>剔除历年清算支出后的数据。[人均基本养老金支出]=[基本养老金支出]/[退休退职人员平均数]</t>
  </si>
  <si>
    <t>5.5 社会保险待遇支出</t>
  </si>
  <si>
    <t>5.6 替代率</t>
  </si>
  <si>
    <t>[替代率]=[人均基本养老金支出]÷[人均缴费基数]×100%</t>
  </si>
  <si>
    <t>5.7 应缴缴费率</t>
  </si>
  <si>
    <t>[应缴缴费率]=([缴纳当年基本养老保险费]+[当年新增欠费])÷[缴费基数总额]×100%</t>
  </si>
  <si>
    <t>5.8 缴费收入理论值</t>
  </si>
  <si>
    <t>按基数、费率计算的缴费理论值，与缴纳当年保险和新增欠费之差异率</t>
  </si>
  <si>
    <t>填报差异率（%）</t>
  </si>
  <si>
    <t>5.9 两本预算衔接</t>
  </si>
  <si>
    <t xml:space="preserve">2014年10月前已退休的参保人数不属于个人账户记账人数。[个人账户建账率]=[建立个人账户人数]÷[参保人数]×100%
</t>
  </si>
  <si>
    <t>2024年职工基本医疗保险基金决算情况分析说明</t>
  </si>
  <si>
    <t xml:space="preserve">社决审04表 </t>
  </si>
  <si>
    <t>中央安排数手工补充填写，并与决算报表核对一致。中央安排对账数需手工填写（其中城乡居民医保新冠疫苗及接种费用中央安排数由居民医疗保险审核表获取）</t>
  </si>
  <si>
    <t>城乡居民医保新冠疫苗及接种费用中央安排数</t>
  </si>
  <si>
    <t>中央对账数（含全部新冠疫苗及接种费用）</t>
  </si>
  <si>
    <t>3.1.1  基本医疗保险费收入</t>
  </si>
  <si>
    <t>反映收到的由用人单位和个人按规定缴费基数的一定比例缴纳的基本医疗保险费和生育保险费。</t>
  </si>
  <si>
    <t>3.1.1.1  缴纳当年基本医疗保险费</t>
  </si>
  <si>
    <t>-</t>
  </si>
  <si>
    <t>欠费单位本年补缴历年欠费的金额（本金），不含“一次性补缴以前年度基本医疗保险费”。</t>
  </si>
  <si>
    <t>本年一次性缴纳以前年度的基本医疗保险费，主要是指参保单位为参保职工补缴从建立医疗保险关系之日至实际缴费日期间欠缴的基本医疗保险费。</t>
  </si>
  <si>
    <t>本年预先缴纳一定时期的基本医疗保险费，包括改制、破产企业按规定为解除劳动合同关系的职工预留并缴纳的基本医疗保险费。</t>
  </si>
  <si>
    <t>[ 其他财政补助]=[ 财政补贴收入]-[对医保基金负担新冠病毒疫苗及接种费用的补助]。其他财政补助需进行说明</t>
  </si>
  <si>
    <t xml:space="preserve">  其中：对医保基金负担新冠病毒疫苗及接种费用的补助</t>
  </si>
  <si>
    <t xml:space="preserve">  其他财政补助</t>
  </si>
  <si>
    <t>职工基本医疗保险参保对象跨统筹地区流动而划入的个人账户基金。</t>
  </si>
  <si>
    <t>3.2.1  基本医疗保险待遇支出</t>
  </si>
  <si>
    <t>支付的职工基本医疗保险参保对象和生育保险参保对象待遇支出。</t>
  </si>
  <si>
    <t>3.2.1.1  住院支出</t>
  </si>
  <si>
    <t>参保对象住院费用。</t>
  </si>
  <si>
    <t>3.2.1.2  门诊支出</t>
  </si>
  <si>
    <t>参保对象门诊费用，包括在持定点医疗机构外配处方在零售药店发生的医药费支出。</t>
  </si>
  <si>
    <t>3.2.1.3  生育医疗费用支出</t>
  </si>
  <si>
    <t>参保职工生育和计划生育医疗费用</t>
  </si>
  <si>
    <t>3.2.1.4  生育津贴支出</t>
  </si>
  <si>
    <t>参保职工因生育离开工作岗位期间，生育保险按规定支付的津贴。补发以前年度生育津贴需手工填报，并说明相关政策内容。</t>
  </si>
  <si>
    <t>其中：补发以前年度</t>
  </si>
  <si>
    <t>3.2.1.5 其他待遇支出</t>
  </si>
  <si>
    <t>对其他待遇支出的具体构成情况进行拆分，分项数据需手工填报</t>
  </si>
  <si>
    <t>其中：药品和医用耗材集中带量采购结余留用支出</t>
  </si>
  <si>
    <t xml:space="preserve">     参保对象死亡及其他特殊原因发生的个人账户清户支出</t>
  </si>
  <si>
    <t xml:space="preserve">     其他情况支出</t>
  </si>
  <si>
    <t>职工基本医疗保险参保对象跨统筹地区流动而划出的个人账户基金。</t>
  </si>
  <si>
    <t>3.3.1  统筹基金结余情况</t>
  </si>
  <si>
    <t>参加职工基本医疗保险的期末人数。包括用人单位职工，无雇工的个体工商户、未在用人单位参加职工基本医疗保险的非全日制从业人员以及其他灵活就业人员和退休人员。</t>
  </si>
  <si>
    <t>参加职工基本医疗保险且未办理退休的参保人员。平均数一般介于两年年末数之间</t>
  </si>
  <si>
    <t>4.1.1.1单建统筹参保人数</t>
  </si>
  <si>
    <t>反映未建立个人账户的参保人员。平均数一般介于两年年末数之间</t>
  </si>
  <si>
    <t>4.1.2  退休人员</t>
  </si>
  <si>
    <t>参加职工基本医疗保险且已办理退休的参保人员。平均数一般介于两年年末数之间</t>
  </si>
  <si>
    <t>参加职工基本医疗保险并按规定缴纳医疗保险费的人数。平均数一般介于两年年末数之间</t>
  </si>
  <si>
    <t>4.2.1.1单建统筹缴费人数</t>
  </si>
  <si>
    <t>参加职工基本医疗保险按规定缴纳医疗保险费但未建立个人账户的参保人数。平均数一般介于两年年末数之间</t>
  </si>
  <si>
    <t>参加职工基本医疗保险的用人单位和个人缴纳基本医疗保险费的工资总额，按缴费人员应缴口径计算。</t>
  </si>
  <si>
    <t>4.3.1  单建统筹缴费基数总额</t>
  </si>
  <si>
    <t>反映未建立个人账户的参保人员缴纳基本医疗保险费的职工工资总额。</t>
  </si>
  <si>
    <t>4.4 参保人员住院人数</t>
  </si>
  <si>
    <t>享受职工医疗保险待遇全年住院累计人数</t>
  </si>
  <si>
    <t>占参保人数比例（%）</t>
  </si>
  <si>
    <t>4.4.1参保人员住院人次数</t>
  </si>
  <si>
    <t>享受职工医疗保险待遇全年住院人次数。</t>
  </si>
  <si>
    <t>与待遇人数的比值</t>
  </si>
  <si>
    <t>4.5 参保人员门诊人数</t>
  </si>
  <si>
    <t>享受职工医疗保险待遇全年门诊累计人数</t>
  </si>
  <si>
    <t>4.5.1参保人员门诊人次数</t>
  </si>
  <si>
    <t>享受职工医疗保险待遇全年门诊人次数。</t>
  </si>
  <si>
    <t>4.6 享受生育医疗费用报销人数</t>
  </si>
  <si>
    <t>年内按规定享受生育医疗费报销的累计人数，同一人享受多项生育保险待遇的，仅计算一次。</t>
  </si>
  <si>
    <t>4.6.1享受生育医疗费用报销人次数</t>
  </si>
  <si>
    <t>年内按规定享受生育医疗费报销的人次数。</t>
  </si>
  <si>
    <t>4.7 享受生育津贴人数</t>
  </si>
  <si>
    <t>年内参保职工因生育而离开工作岗位期间，按规定享受生育津贴的累计人数</t>
  </si>
  <si>
    <t xml:space="preserve">[单建统筹参保占比]=[单建统筹参保人员]÷[参保人数]×100%
</t>
  </si>
  <si>
    <t>2024年单建统筹参保占比</t>
  </si>
  <si>
    <t xml:space="preserve">[单建统筹缴费人数占比]=[单建统筹缴费人数]÷[在职职工单建统筹参保人员]×100%
</t>
  </si>
  <si>
    <t xml:space="preserve">2024年单建统筹缴费人数占比
</t>
  </si>
  <si>
    <t xml:space="preserve">5.2.1 人均单建统筹缴费基数
</t>
  </si>
  <si>
    <t>[人均单建统筹缴费基数]=[单建统筹缴费基数总额]÷[单建统筹缴费人数]</t>
  </si>
  <si>
    <t>5.4 人均医疗保险待遇支出</t>
  </si>
  <si>
    <t>[人均医疗保险待遇支出]=[基本医疗保险待遇支出]÷[参保人数]</t>
  </si>
  <si>
    <t>5.5 人均住院支出</t>
  </si>
  <si>
    <t>[人均住院支出]=[住院支出]÷[参保人员住院人数]</t>
  </si>
  <si>
    <t>5.5.1  次均住院支出</t>
  </si>
  <si>
    <t xml:space="preserve">[次均住院支出]=[住院支出]÷[参保人员住院人次数]
</t>
  </si>
  <si>
    <t>5.6 人均门诊支出</t>
  </si>
  <si>
    <t>[人均门诊支出]=[门诊支出]÷[参保人员门诊人数]</t>
  </si>
  <si>
    <t>5.6.1 次均门诊支出</t>
  </si>
  <si>
    <t>[次均门诊支出]=[门诊支出]÷[参保人员门诊人次数]</t>
  </si>
  <si>
    <t>5.7 人均生育医疗费支出</t>
  </si>
  <si>
    <t>[人均生育医疗费支出]=[生育医疗费支出]÷[享受生育医疗费用报销人数]</t>
  </si>
  <si>
    <t>5.7.1 次均生育医疗费支出</t>
  </si>
  <si>
    <t>[次均生育医疗费支出]=[生育医疗费支出]÷[享受生育医疗费用报销人次数]</t>
  </si>
  <si>
    <t>5.8 人均生育津贴支出</t>
  </si>
  <si>
    <t>[人均生育津贴支出]=[生育津贴支出]÷[享受生育津贴人数]</t>
  </si>
  <si>
    <t>5.9 社会保险待遇支出</t>
  </si>
  <si>
    <t>5.10 医保基金当年实付率</t>
  </si>
  <si>
    <t>[实付率]=[实付金额]÷[应付金额]×100%</t>
  </si>
  <si>
    <t>2024年决算数（%）</t>
  </si>
  <si>
    <t>5.10.1 实付金额填报合理性</t>
  </si>
  <si>
    <t>该项指标反映医保基金实付金额与待遇支出差值，若差值不为0，请核实说明情况</t>
  </si>
  <si>
    <t>实付金额与待遇支出差值</t>
  </si>
  <si>
    <t>5.11 应缴缴费率</t>
  </si>
  <si>
    <t>[应缴缴费率]=([缴纳当年基本医疗保险费]+[当年新增欠费])÷[个人缴费基数总额]×100%</t>
  </si>
  <si>
    <t>5.13 待遇支出与2023年预计执行数差异情况</t>
  </si>
  <si>
    <t>2024年决算数据与2024预计执行预算数据比较</t>
  </si>
  <si>
    <t>六、其他项说明</t>
  </si>
  <si>
    <t>6.1  往来款项</t>
  </si>
  <si>
    <t>6.2  其他收支</t>
  </si>
  <si>
    <t>2024年城乡居民基本医疗保险基金决算情况分析说明</t>
  </si>
  <si>
    <t xml:space="preserve">社决审05表 </t>
  </si>
  <si>
    <t>其中：新冠病毒疫苗及接种费用</t>
  </si>
  <si>
    <t>[省级及以上预算安排数]=[本年预算支出]+[预算结转下年]-[上年预算结转]-[本级预算安排]，省级及以上对账金额需手工填写</t>
  </si>
  <si>
    <t>城乡居民基本医疗保险居民个人缴费、集体扶持、城乡医疗救助资助、财政为困难人员代缴等收入。</t>
  </si>
  <si>
    <t>3.1.1.1  医疗救助资助及财政代缴收入</t>
  </si>
  <si>
    <t>城乡医疗救助基金为资助对象参保缴纳的款项及政府在城乡医疗救助之外对困难居民参保给予的缴费补贴收入。</t>
  </si>
  <si>
    <t>收到的同级财政部门以及上级财政部门拨付并在本级财政预算列支的、或者下级财政部门拨付并在下级财政预算列支的对城乡居民基本医疗保险基金的补贴收入。</t>
  </si>
  <si>
    <t>3.1.2.1  按规定标准补助收入</t>
  </si>
  <si>
    <t>根据相关政策规定，按参保人数和规定的人均补助标准给予的补贴收入，不包含对基金的专项和收支缺口补贴资金。</t>
  </si>
  <si>
    <t>3.1.2.2  其他财政收入</t>
  </si>
  <si>
    <t>[ 其他财政补助]=[ 财政补贴收入]-[按规定标准收入]-[对医保基金负担新冠病毒疫苗及接种费用的补助]-[补基金缺口]。补基金缺口需手工填写；其他财政补助需进行说明</t>
  </si>
  <si>
    <t>其中：对医保基金负担新冠病毒疫苗及接种费用的补助</t>
  </si>
  <si>
    <t xml:space="preserve">    补基金缺口</t>
  </si>
  <si>
    <t xml:space="preserve">    其他</t>
  </si>
  <si>
    <t>参保对象基本医疗保险待遇支出</t>
  </si>
  <si>
    <t>参保对象普通门诊和门诊大病费用。</t>
  </si>
  <si>
    <t>3.2.1.3  其他待遇支出</t>
  </si>
  <si>
    <t>3.2.2  大病保险支出</t>
  </si>
  <si>
    <t>从城乡居民基本医疗保险基金中划出的用于城乡居民大病保险的资金，以及因基本医疗保险政策调整等政策性原因使商业保险机构承办大病保险发生亏损而向商业保险机构进行的补偿。</t>
  </si>
  <si>
    <t>基金支付能力为剔除预收下年度保险费收入后计算。[支付能力]=（[2023年累计结余]-[预收下年度医疗保险费)÷[基金支出]×12</t>
  </si>
  <si>
    <t>剔除预收收入后的累计结余</t>
  </si>
  <si>
    <t>"</t>
  </si>
  <si>
    <t>剔除预收收入后的支付能力（月）</t>
  </si>
  <si>
    <t>参加城乡居民基本医疗保险的年末人数。</t>
  </si>
  <si>
    <t>4.2.住院人数</t>
  </si>
  <si>
    <t>享受医疗保险待遇全年住院累计人数</t>
  </si>
  <si>
    <t xml:space="preserve">占参保人数比例（%）
</t>
  </si>
  <si>
    <t>4.2.1 住院人次数</t>
  </si>
  <si>
    <t>享受医疗保险待遇全年住院人次数。</t>
  </si>
  <si>
    <t>4.3 门诊人数</t>
  </si>
  <si>
    <t>享受医疗保险待遇全年门诊累计人数</t>
  </si>
  <si>
    <t>4.3.1门诊人次数</t>
  </si>
  <si>
    <t>享受医疗保险待遇全年门诊人次数。</t>
  </si>
  <si>
    <t>4.4 大病保险覆盖人数</t>
  </si>
  <si>
    <t>城乡居民大病保险覆盖的参保人数</t>
  </si>
  <si>
    <t>4.5 享受大病保险待遇人数</t>
  </si>
  <si>
    <t>享受城乡居民大病保险待遇全年累计人数</t>
  </si>
  <si>
    <t>4.5.1 享受大病保险待遇人次数</t>
  </si>
  <si>
    <t>享受城乡居民大病保险待遇人次数。</t>
  </si>
  <si>
    <t>4.6 个人缴费标准</t>
  </si>
  <si>
    <t>[个人缴费标准]根据当地政策规定手工补充填写，按照各档次及缴费人数占比加权平均计算</t>
  </si>
  <si>
    <t>4.7 财政补贴标准</t>
  </si>
  <si>
    <t>[财政补贴标准]根据当地政策规定手工补充填写，按照各档次及缴费人数占比加权平均计算</t>
  </si>
  <si>
    <t>5.1 人均缴费金额</t>
  </si>
  <si>
    <t>[人均缴费金额]=[基本医疗保险费收入]÷[参保人数]</t>
  </si>
  <si>
    <t>5.2 人均财政补贴</t>
  </si>
  <si>
    <t>[人均财政补贴]=[按规定标准补助收入]÷[参保人数]</t>
  </si>
  <si>
    <t>[基金收益率]=[利息收入]/([上年基金结余]+[年末滚存结余])*200%</t>
  </si>
  <si>
    <t>5.5.1 次均住院支出</t>
  </si>
  <si>
    <t>[次均住院支出]=[住院支出]÷[参保人员住院人次数]</t>
  </si>
  <si>
    <t xml:space="preserve">[次均门诊支出]=[门诊支出]÷[参保人员门诊人次数]
</t>
  </si>
  <si>
    <t>5.8 医保基金当年实付率</t>
  </si>
  <si>
    <t>5.8.1 实付金额填报合理性</t>
  </si>
  <si>
    <t>5.9 大病保险覆盖率</t>
  </si>
  <si>
    <t>[大病保险覆盖率]=[大病保险覆盖人数]÷[参保人数]×100%</t>
  </si>
  <si>
    <t>5.10 人均大病保险支出</t>
  </si>
  <si>
    <t>反映筹资水平。[人均大病支出]=[大病保险支出]÷[大病保险覆盖人数]</t>
  </si>
  <si>
    <t>5.11 人均大病保险待遇支出</t>
  </si>
  <si>
    <t>[人均大病待遇支出]=[大病保险待遇支出]÷[享受大病保险待遇人数]</t>
  </si>
  <si>
    <t>5.11.1 次均大病保险待遇支出</t>
  </si>
  <si>
    <t>[次均大病待遇支出]=[大病保险待遇支出]÷[享受大病保险待遇人次数]</t>
  </si>
  <si>
    <t xml:space="preserve">2024年决算数
</t>
  </si>
  <si>
    <t xml:space="preserve">2024年本年预算支出
</t>
  </si>
  <si>
    <t xml:space="preserve">2024年一般公共预算列支
</t>
  </si>
  <si>
    <t xml:space="preserve">差额
</t>
  </si>
  <si>
    <t>5.13 财政补贴收入与2024年预计执行数差异情况</t>
  </si>
  <si>
    <t xml:space="preserve">2024年预计执行数
</t>
  </si>
  <si>
    <t xml:space="preserve">差异率（%）
</t>
  </si>
  <si>
    <t>5.14 待遇支出与2024年预计执行数差异情况</t>
  </si>
  <si>
    <t>2024年工伤保险基金决算情况分析说明</t>
  </si>
  <si>
    <t xml:space="preserve">社决审06表 </t>
  </si>
  <si>
    <t>本年预算支出、专户财政补贴收入、基金财政补贴收入之间核对一致</t>
  </si>
  <si>
    <t>基金收支表:利息收入</t>
  </si>
  <si>
    <t>专户收支表:利息收入</t>
  </si>
  <si>
    <t>3.1.1 工伤保险费收入</t>
  </si>
  <si>
    <t>用人缴费单位按规定缴费基数的一定比例缴纳，以及难以直接按照工资总额计算缴纳工伤保险费的部分行业企业按规定方式缴纳的工伤保险费。</t>
  </si>
  <si>
    <t>3.1.1.1  缴纳当年工伤保险费</t>
  </si>
  <si>
    <t>同上。</t>
  </si>
  <si>
    <t>3.1.1.1.1  按基数缴纳的工伤保险费</t>
  </si>
  <si>
    <t>缴纳当年保险费收入剔除按单项工程缴费收入</t>
  </si>
  <si>
    <t xml:space="preserve"> 占当年缴费比例（%）</t>
  </si>
  <si>
    <t xml:space="preserve">3.1.1.1.1.1  公务员工伤保险费收入
</t>
  </si>
  <si>
    <t>机关和事业单位参加工伤保险应由各级财政负担的缴费部分。</t>
  </si>
  <si>
    <t xml:space="preserve">2024年预算或预算调整数
</t>
  </si>
  <si>
    <t>3.1.1.1.2  职业伤害保障费收入（试点）</t>
  </si>
  <si>
    <t>职业伤害保障试点地区平台灵活就业人员根据接单总量、缴费标准缴纳的工伤保险费。</t>
  </si>
  <si>
    <t>财政对基金的补助需进行说明。</t>
  </si>
  <si>
    <t>3.2.1  工伤保险待遇支出</t>
  </si>
  <si>
    <t>经工伤认定后职工应享受由工伤保险基金负担的工伤医疗待遇支出、伤残待遇支出和工亡待遇等待遇支出。</t>
  </si>
  <si>
    <t>3.2.1.1  工伤医疗待遇支出</t>
  </si>
  <si>
    <t>指治疗工伤的医疗费用、康复费用、安装配置伤残辅助器具所需费用、住院伙食补助费、到统筹地区以外就医的交通食宿费。</t>
  </si>
  <si>
    <t>3.2.1.2  伤残待遇支出</t>
  </si>
  <si>
    <t>指经劳动能力鉴定委员会确认需要生活护理的工伤人员生活护理费、一次性伤残补助金、一至四级工伤职工按月领取的伤残津贴、五至十级伤残职工退休养老保险待遇补差以及一至四级工伤职工伤残津贴补差部分。</t>
  </si>
  <si>
    <t>3.2.1.3  工亡待遇支出</t>
  </si>
  <si>
    <t>指职工因工死亡后，由工伤保险基金支付给的丧葬补助金、供养亲属抚恤金和一次性工亡补助金。</t>
  </si>
  <si>
    <t>3.2.2  劳动能力鉴定支出</t>
  </si>
  <si>
    <t>按规定支付给参加劳动能力鉴定的医疗卫生专家的费用以及支付给有关医疗机构协助进行劳动能力鉴定的诊断费用。</t>
  </si>
  <si>
    <t>3.2.3  工伤预防费用支出</t>
  </si>
  <si>
    <t>按规定用于工伤预防的宣传和培训费用支出。[工伤预防费用占上年工伤保险费比例]=[工伤预防费用]÷[上年工伤保险费收入]×100%</t>
  </si>
  <si>
    <t>工伤预防费用占上年工伤保险费比例(%)</t>
  </si>
  <si>
    <t>3.2.4   职业伤害保障待遇支出（试点）</t>
  </si>
  <si>
    <t>职业伤害保障试点地区平台灵活就业参保人员按规定享受的待遇，2022年手工补充填写。</t>
  </si>
  <si>
    <t>3.3.1  储备金</t>
  </si>
  <si>
    <t>实现省级统筹一般无储备金，请进行说明</t>
  </si>
  <si>
    <t>2024年年初数</t>
  </si>
  <si>
    <t>参加工伤保险的在职职工人数。包括难以直接按工资总额计算缴纳工伤保险费的部分行业企业按规定方式缴纳工伤保险费的参保人数及职业伤害保障试点地区新就业形态就业参保人数。平均数一般介于两年年末数之间。</t>
  </si>
  <si>
    <t>4.1.1  按单项工程缴费参保人数</t>
  </si>
  <si>
    <t>难以直接按工资总额计算缴纳工伤保险费的部分行业企业按规定方式缴纳工伤保险费的参保人数。</t>
  </si>
  <si>
    <t>4.1.2  职业伤害保障参保人数（试点）</t>
  </si>
  <si>
    <t>职业伤害保障试点地区新就业形态就业参保人数。</t>
  </si>
  <si>
    <t>实际缴纳工伤保险的在职职工人数，包括未按规定足额缴纳工伤保险费且未缴部分已计入欠费的人数、难以直接按工资总额计算缴纳工伤保险费的部分行业企业按规定方式缴纳的工伤保险费的参保人数及职业伤害保障试点地区新就业形态就业参保人数。平均数一般介于两年年末数之间。</t>
  </si>
  <si>
    <t>4.2.1按工资缴费的人数</t>
  </si>
  <si>
    <t>2024年全年平均数需手工填写。</t>
  </si>
  <si>
    <t>参加工伤保险的单位缴纳工伤保险费的工资总额，按缴费人员应缴口径计算。</t>
  </si>
  <si>
    <t>4.4  享受工伤保险待遇全年人数</t>
  </si>
  <si>
    <t>年内享受工伤保险待遇的人数，包括职业伤害保障试点地区的职业伤害保障待遇享受人数。多次享受同一工伤保险待遇项目的同一人，仅计算一次。</t>
  </si>
  <si>
    <t>待遇人数与三项待遇人数之和的比值（%）</t>
  </si>
  <si>
    <t>4.4.1 享受工伤医疗待遇全年累计人数</t>
  </si>
  <si>
    <t>当年享受工伤医疗待遇累计人数，享受多次医疗待遇的同一人，仅计算一次。</t>
  </si>
  <si>
    <t>享受医疗待遇人数占比（%）</t>
  </si>
  <si>
    <t>4.4.2 享受伤残待遇全年累计人数</t>
  </si>
  <si>
    <t>当年享受伤残待遇累计人数，享受多次伤残待遇的同一人，仅计算一次。</t>
  </si>
  <si>
    <t>4.4.3  工伤工亡人数</t>
  </si>
  <si>
    <t>当年因工伤事项死亡的人数。不包含长期领取工亡待遇的家属</t>
  </si>
  <si>
    <t>4.4.4  享受职业伤害保障待遇全年累计人数</t>
  </si>
  <si>
    <t>当年享受职业伤害保障待遇累计人数，享受多次职业伤害保障待遇的同一人，仅计算一次。</t>
  </si>
  <si>
    <t>5.1 按基数缴纳人数情况</t>
  </si>
  <si>
    <t xml:space="preserve">[缴费人数占比]=[按工资缴费的人数]÷{[参保人数]-[按单项工程缴费参保人数]-[职业伤害保障参保人数（试点)]}×100%
</t>
  </si>
  <si>
    <t>[人均缴费基数]=[缴费基数总额]÷[按工资缴费的人数(全年平均数)]</t>
  </si>
  <si>
    <t>5.4 人均工伤保险待遇支出</t>
  </si>
  <si>
    <t>[人均工伤保险待遇支出]=[工伤保险待遇支出]÷[享受工伤保险待遇全年人数]</t>
  </si>
  <si>
    <t>5.4.1 人均工伤医疗待遇支出</t>
  </si>
  <si>
    <t>[人均医疗待遇支出]=[医疗待遇支出]÷[享受工伤保险待遇全年人数]</t>
  </si>
  <si>
    <t>5.4.2 人均伤残待遇支出</t>
  </si>
  <si>
    <t>[人均伤残待遇支出]=[伤残待遇支出]÷[享受伤残待遇全年累计人数]</t>
  </si>
  <si>
    <t>5.4.3 人均工亡待遇支出</t>
  </si>
  <si>
    <t>[人均工亡待遇支出]=[工亡待遇支出]÷[工亡待遇全年累计人数]</t>
  </si>
  <si>
    <t>5.4.4 人均职业伤害保障待遇支出</t>
  </si>
  <si>
    <t>5.6 应缴缴费率</t>
  </si>
  <si>
    <t>[应缴缴费率]=([按基数缴纳的工伤保险费]+[当年新增欠费])÷[缴费基数总额]×100%</t>
  </si>
  <si>
    <t>5.7两本预算衔接</t>
  </si>
  <si>
    <t>2024年失业保险基金决算情况分析说明</t>
  </si>
  <si>
    <t xml:space="preserve">社决审07表 </t>
  </si>
  <si>
    <t>财政对基金补助在国库支出数、财政专户财政补贴收入数和基金财政补贴收入数之间核对一致</t>
  </si>
  <si>
    <t>财政对基金的补助支出</t>
  </si>
  <si>
    <t>财政专户表财政补贴收入</t>
  </si>
  <si>
    <t>国库支出与专户收入核对</t>
  </si>
  <si>
    <t>基金收支与财政专户一致性核对</t>
  </si>
  <si>
    <t>中央安排数手工补充填写，并与决算报表核对一致。中央安排对账数需手工填写</t>
  </si>
  <si>
    <t>中央财政补助核对差额数</t>
  </si>
  <si>
    <t>基金收支表</t>
  </si>
  <si>
    <t>财政专户收支表</t>
  </si>
  <si>
    <t>3.1.1 失业保险费收入</t>
  </si>
  <si>
    <t>还原减征免征后的增幅为保险费收入加上减征免征数后再计算增长幅度。</t>
  </si>
  <si>
    <t>失业保险参保单位成建制跨统筹地区转移或个人跨统筹地区流动而划入的失业保险基金。</t>
  </si>
  <si>
    <t>3.2.1  失业保险金支出</t>
  </si>
  <si>
    <t>按规定支付给符合领取失业保险金条件的失业人员在失业期间的基本生活费用。</t>
  </si>
  <si>
    <t>3.2.2  基本医疗保险费（含生育保险费）支出</t>
  </si>
  <si>
    <t>为领取失业保险金人员在领取失业保险金期间代缴职工基本医疗保险费（含生育保险费）支出。</t>
  </si>
  <si>
    <t>3.2.3 丧葬抚恤金和补助金支出</t>
  </si>
  <si>
    <t>按规定支付给在领取失业保险金期间死亡的失业人员的丧葬补助费用及由其供养的配偶、直系亲属的抚恤金支出。</t>
  </si>
  <si>
    <t>3.2.4 职业培训和职业介绍支出</t>
  </si>
  <si>
    <t>支付给职业培训机构或失业人员的领取失业保险金期间接受职业培训、职业介绍补贴。</t>
  </si>
  <si>
    <t>3.2.5 其他费用支出</t>
  </si>
  <si>
    <t>支付的农民合同制工人一次性生活补助、价格临时补贴及其他促进就业支出等国家规定的其他费用。</t>
  </si>
  <si>
    <t>3.2.5.1 其他促进就业支出（东部7省市）</t>
  </si>
  <si>
    <t>东部7省市按规定发放的职业培训补贴、职业技能鉴定补贴、岗位补贴和社会保险补贴支出。</t>
  </si>
  <si>
    <t>3.2.5.2 农民工一次性生活补助支出</t>
  </si>
  <si>
    <t>农民合同制工人一次性生活补助支出需手工填写</t>
  </si>
  <si>
    <t>3.2.5.3 价格临时补贴支出</t>
  </si>
  <si>
    <t>领取失业保险金和失业补助金人员发放的价格临时补贴，需手工填写</t>
  </si>
  <si>
    <t>3.2.5.4 其他</t>
  </si>
  <si>
    <t>[其他]=[其他费用支出]-[农民工一次性生活补助支出]-[其他促进就业支出]-[价格临时补贴支出]。其他项有数据需进行说明</t>
  </si>
  <si>
    <t>3.2.6 稳定岗位补贴（稳岗返还）支出</t>
  </si>
  <si>
    <t>按规定，向符合条件的企业返还的失业保险费。</t>
  </si>
  <si>
    <t>3.2.7 技能提升补贴支出</t>
  </si>
  <si>
    <t>按规定对符合条件的企业职工和领取失业保险金人员提升技能给予的补贴。</t>
  </si>
  <si>
    <t>3.2.8 转移支出</t>
  </si>
  <si>
    <t>失业保险参保单位成建制跨统筹地区转移或个人跨统筹地区流动而划出的失业保险基金。</t>
  </si>
  <si>
    <t>按规定已办理失业保险参保手续的年末人数。平均数一般介于两年年末数之间。</t>
  </si>
  <si>
    <t>4.1.1农民合同制工人参保人数</t>
  </si>
  <si>
    <t>指城镇企事业单位招用的单位缴费、本人不缴纳失业保险费的农民合同制工人数量。</t>
  </si>
  <si>
    <t>4.2 实际缴费人数</t>
  </si>
  <si>
    <t>4.3  单位缴费基数总额</t>
  </si>
  <si>
    <t>参加失业保险的单位缴纳失业保险费的工资总额。</t>
  </si>
  <si>
    <t>4.4 个人缴费基数总额</t>
  </si>
  <si>
    <t>参加失业保险的个人缴纳失业保险费的工资总额。[与单位缴费基数比值]=[个人缴费基数总额]÷[单位缴费基数总额]×100%</t>
  </si>
  <si>
    <t>与单位缴费基数比值</t>
  </si>
  <si>
    <t>4.5 全年领取失业保险金人月数</t>
  </si>
  <si>
    <t>各月领取失业保险金的人数之和。</t>
  </si>
  <si>
    <t>4.6 代缴医疗保险费人月数</t>
  </si>
  <si>
    <t>各月代缴医疗保险费的人数之和。[与领取失业金人月数差异率]=[代缴医疗保险费人月数]÷[全年领取失业保险金人月数]×100%-100%</t>
  </si>
  <si>
    <t>与领取失业金人月数差异率</t>
  </si>
  <si>
    <t>4.7 享受职业培训和职业介绍补贴人数</t>
  </si>
  <si>
    <t>全年领取职业培训和职业介绍补贴的累计人数。</t>
  </si>
  <si>
    <t>4.8 享受稳岗返还企业参加失业保险人数</t>
  </si>
  <si>
    <t>全年享受稳岗返还企业参加失业保险的累计人数。</t>
  </si>
  <si>
    <t>4.9 享受技能提升补贴人数</t>
  </si>
  <si>
    <t>全年领取技能提升补贴的累计人数。</t>
  </si>
  <si>
    <t>4.10 享受农民合同制工人一次性生活补助人数</t>
  </si>
  <si>
    <t>全年领取农民合同制工人一次性生活补助的累计人数。</t>
  </si>
  <si>
    <t>4.11 享受其他促进就业支出人数</t>
  </si>
  <si>
    <t>[实际缴费人数占比]=[实际缴费人数]÷[参保人数]×100%</t>
  </si>
  <si>
    <t>5.2 人均个人缴费基数</t>
  </si>
  <si>
    <t>[人均缴费基数]=[缴费基数总额]÷[实际缴费人数]</t>
  </si>
  <si>
    <t>5.4 月人均失业保险金支出</t>
  </si>
  <si>
    <t>[月人均失业保险金支出]=[失业保险金支出]÷[全年领取失业保险金人月数]</t>
  </si>
  <si>
    <t>5.5 月人均医疗待遇支出</t>
  </si>
  <si>
    <t>[月人均医疗待遇支出]=[ 基本医疗保险费支出]÷[代缴医疗保险费人月数]</t>
  </si>
  <si>
    <t>5.6 人均稳岗补贴支出</t>
  </si>
  <si>
    <t>[人均稳岗返还支出]=[ 稳岗返还支出]÷[享受稳岗返还企业参加失业保险人数]</t>
  </si>
  <si>
    <t>5.7 人均技能提升补贴支出</t>
  </si>
  <si>
    <t>[人均技能提升补贴支出]=[技能提升补贴支出]÷[享受技能提升补贴人数]</t>
  </si>
  <si>
    <t>5.8 人均农民工一次性生活补贴支出</t>
  </si>
  <si>
    <t>[人均农民工一次性生活补贴支出]=[农民工一次性生活补助支出]÷[享受农民合同制工人一次性生活补助人数]</t>
  </si>
  <si>
    <t>[应缴缴费率]=([失业保险费收入]-[本年补缴以前年度保费]+[当年新增欠费])÷[个人缴费基数总额]×100%</t>
  </si>
  <si>
    <t>5.11两本预算衔接</t>
  </si>
  <si>
    <t>2024年机关事业单位职业年金决算情况分析说明</t>
  </si>
  <si>
    <t xml:space="preserve">社决审08表 </t>
  </si>
  <si>
    <t>2.1下级上解收入平衡</t>
  </si>
  <si>
    <t>下级上解收入对账单</t>
  </si>
  <si>
    <t>下级上解收入核对一致</t>
  </si>
  <si>
    <t>2.2上解上级支出平衡</t>
  </si>
  <si>
    <t>上解上级支出核对一致</t>
  </si>
  <si>
    <t>3.1 本年收入</t>
  </si>
  <si>
    <t>3.1.1 缴费收入</t>
  </si>
  <si>
    <t>由缴费单位和个人按缴费基数的一定比例缴纳的职业年金费用。</t>
  </si>
  <si>
    <t>3.1.2 利息收入</t>
  </si>
  <si>
    <t>按照国家规定，职业年金基金在国库和归集户中的银行存款产生的利息收入。</t>
  </si>
  <si>
    <t>3.1.3 委托投资收益</t>
  </si>
  <si>
    <t>按照国家规定，职业年金基金受托机构进行投资运营所取得的净收益或发生的净损失。</t>
  </si>
  <si>
    <t>3.1.4转移收入</t>
  </si>
  <si>
    <t>参保对象跨统筹地区或跨制度流动而划入的机关事业单位职业年金、企业年金以及军人职业年金。</t>
  </si>
  <si>
    <t>3.2  本年支出</t>
  </si>
  <si>
    <t>3.2.1  职业年金待遇支出</t>
  </si>
  <si>
    <t>由职业年金基金支付、职业年金计划托管人负责发放的职业年金待遇。</t>
  </si>
  <si>
    <t>3.2.2  转移支出</t>
  </si>
  <si>
    <t>参保对象跨统筹地区或跨制度流动而转出的机关事业单位职业年金。</t>
  </si>
  <si>
    <t>4.1.1  在职职工</t>
  </si>
  <si>
    <t>参加机关事业单位职业年金并在社会保险经办机构已建立缴费记录档案的期末在职职工人数。[占机关养老在职人数比例]=[职业年金在职职工人数]÷[机关养老在职职工人数]×100%，全省汇总审核。</t>
  </si>
  <si>
    <t xml:space="preserve">占机关养老在职人数比例（%）
</t>
  </si>
  <si>
    <t>4.1.2 退休人员</t>
  </si>
  <si>
    <t>已建立职业年金个人账户的人员（俗称“中人”），不包括2014年10月1日前已经退休的人员。[占机关养老退休人数比例]=[职业年金退休人数]÷[机关养老退休人数]×100%，全省汇总审核。</t>
  </si>
  <si>
    <t>占机关养老退休人数比例（%）</t>
  </si>
  <si>
    <t>四、记账情况</t>
  </si>
  <si>
    <t>5.1 记账本金</t>
  </si>
  <si>
    <t>采用记账方式管理的财政全额供款单位，职业年金单位缴费部分本金累计记账余额</t>
  </si>
  <si>
    <t>5.2 记账利息</t>
  </si>
  <si>
    <t>采用记账方式管理的财政全额供款单位记账利息累计余额</t>
  </si>
  <si>
    <t>2024年公务员医疗补助情况分析说明</t>
  </si>
  <si>
    <t xml:space="preserve">社决审09表 </t>
  </si>
  <si>
    <t>2.1  本年收入</t>
  </si>
  <si>
    <t>2.2  本年支出</t>
  </si>
  <si>
    <t>2.3 年末参保人数</t>
  </si>
  <si>
    <t>一般情况下，应于机关事业单位养老保险参保人数相等，存在差异的请核实说明情况</t>
  </si>
  <si>
    <t>与机关事业单位养老保险参保人数比较</t>
  </si>
  <si>
    <t>2.4  人均支出水平</t>
  </si>
  <si>
    <t>[人均支出水平]=[本年支出]÷[年末参保人数]</t>
  </si>
  <si>
    <t>2024年职工大额医疗费用补助情况分析说明</t>
  </si>
  <si>
    <t xml:space="preserve">社决审10表 </t>
  </si>
  <si>
    <t>2023年决算数取自上年决算审核模板。</t>
  </si>
  <si>
    <t xml:space="preserve">2023年决算数取自上年决算审核模板。
</t>
  </si>
  <si>
    <t>2023年决算数取自上年决算审核模板。一般情况下，参保人数应于职工医保参保人数相等</t>
  </si>
  <si>
    <t>与职工基本医疗保险参保人数比较</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</si>
</sst>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0.00;;"/>
    <numFmt numFmtId="177" formatCode="#,##0.00_ ;\-#,##0.00"/>
    <numFmt numFmtId="178" formatCode="0.00_ ;\-0.00"/>
    <numFmt numFmtId="179" formatCode="#,##0_ ;\-#,##0;;"/>
    <numFmt numFmtId="180" formatCode="#,##0_ ;\-#,##0"/>
    <numFmt numFmtId="181" formatCode="0_ ;\-0;;"/>
  </numFmts>
  <fonts count="45">
    <font>
      <sz val="11"/>
      <color theme="1"/>
      <name val="??"/>
      <charset val="134"/>
      <scheme val="minor"/>
    </font>
    <font>
      <sz val="10"/>
      <name val="宋体"/>
      <charset val="134"/>
    </font>
    <font>
      <sz val="25"/>
      <color indexed="8"/>
      <name val="宋体"/>
      <charset val="1"/>
    </font>
    <font>
      <sz val="8"/>
      <color indexed="8"/>
      <name val="宋体"/>
      <charset val="1"/>
    </font>
    <font>
      <b/>
      <sz val="8"/>
      <color indexed="8"/>
      <name val="宋体"/>
      <charset val="1"/>
    </font>
    <font>
      <sz val="10"/>
      <name val="宋体"/>
      <charset val="1"/>
    </font>
    <font>
      <sz val="10"/>
      <color indexed="8"/>
      <name val="宋体"/>
      <charset val="1"/>
    </font>
    <font>
      <sz val="9"/>
      <color indexed="8"/>
      <name val="宋体"/>
      <charset val="1"/>
    </font>
    <font>
      <b/>
      <sz val="10"/>
      <color indexed="8"/>
      <name val="宋体"/>
      <charset val="1"/>
    </font>
    <font>
      <b/>
      <sz val="10"/>
      <name val="宋体"/>
      <charset val="1"/>
    </font>
    <font>
      <b/>
      <sz val="9"/>
      <color indexed="8"/>
      <name val="宋体"/>
      <charset val="1"/>
    </font>
    <font>
      <sz val="10"/>
      <color indexed="12"/>
      <name val="宋体"/>
      <charset val="1"/>
    </font>
    <font>
      <b/>
      <sz val="26"/>
      <color indexed="8"/>
      <name val="宋体"/>
      <charset val="1"/>
    </font>
    <font>
      <sz val="13"/>
      <color indexed="8"/>
      <name val="宋体"/>
      <charset val="1"/>
    </font>
    <font>
      <sz val="11"/>
      <color indexed="8"/>
      <name val="宋体"/>
      <charset val="1"/>
    </font>
    <font>
      <b/>
      <sz val="12"/>
      <color indexed="8"/>
      <name val="宋体"/>
      <charset val="1"/>
    </font>
    <font>
      <sz val="12"/>
      <color indexed="8"/>
      <name val="宋体"/>
      <charset val="1"/>
    </font>
    <font>
      <b/>
      <sz val="29"/>
      <color indexed="8"/>
      <name val="宋体"/>
      <charset val="1"/>
    </font>
    <font>
      <sz val="12"/>
      <name val="宋体"/>
      <charset val="1"/>
    </font>
    <font>
      <b/>
      <sz val="29"/>
      <name val="宋体"/>
      <charset val="1"/>
    </font>
    <font>
      <b/>
      <sz val="27"/>
      <color indexed="8"/>
      <name val="宋体"/>
      <charset val="1"/>
    </font>
    <font>
      <b/>
      <sz val="11"/>
      <color indexed="8"/>
      <name val="宋体"/>
      <charset val="1"/>
    </font>
    <font>
      <sz val="9"/>
      <color indexed="8"/>
      <name val="Arial"/>
      <charset val="1"/>
    </font>
    <font>
      <b/>
      <sz val="22"/>
      <color indexed="8"/>
      <name val="宋体"/>
      <charset val="1"/>
    </font>
    <font>
      <sz val="29"/>
      <color indexed="8"/>
      <name val="宋体"/>
      <charset val="1"/>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s>
  <fills count="38">
    <fill>
      <patternFill patternType="none"/>
    </fill>
    <fill>
      <patternFill patternType="gray125"/>
    </fill>
    <fill>
      <patternFill patternType="solid">
        <fgColor indexed="9"/>
        <bgColor indexed="64"/>
      </patternFill>
    </fill>
    <fill>
      <patternFill patternType="solid">
        <fgColor rgb="FFFFFF80"/>
        <bgColor indexed="64"/>
      </patternFill>
    </fill>
    <fill>
      <patternFill patternType="solid">
        <fgColor indexed="59"/>
        <bgColor indexed="64"/>
      </patternFill>
    </fill>
    <fill>
      <patternFill patternType="solid">
        <fgColor indexed="22"/>
        <bgColor indexed="64"/>
      </patternFill>
    </fill>
    <fill>
      <patternFill patternType="solid">
        <fgColor rgb="FFFFFF9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6">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style="thin">
        <color indexed="8"/>
      </top>
      <bottom style="thin">
        <color auto="1"/>
      </bottom>
      <diagonal/>
    </border>
    <border>
      <left style="thin">
        <color indexed="8"/>
      </left>
      <right style="thin">
        <color auto="1"/>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auto="1"/>
      </right>
      <top style="thin">
        <color indexed="8"/>
      </top>
      <bottom style="thin">
        <color auto="1"/>
      </bottom>
      <diagonal/>
    </border>
    <border>
      <left style="thin">
        <color indexed="8"/>
      </left>
      <right style="thin">
        <color indexed="8"/>
      </right>
      <top style="thin">
        <color auto="1"/>
      </top>
      <bottom style="thin">
        <color indexed="8"/>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auto="1"/>
      </top>
      <bottom/>
      <diagonal/>
    </border>
    <border>
      <left/>
      <right style="thin">
        <color indexed="8"/>
      </right>
      <top/>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right/>
      <top/>
      <bottom style="thin">
        <color auto="1"/>
      </bottom>
      <diagonal/>
    </border>
    <border>
      <left/>
      <right style="thin">
        <color indexed="8"/>
      </right>
      <top/>
      <bottom style="thin">
        <color auto="1"/>
      </bottom>
      <diagonal/>
    </border>
    <border>
      <left style="thin">
        <color indexed="8"/>
      </left>
      <right style="thin">
        <color auto="1"/>
      </right>
      <top style="thin">
        <color auto="1"/>
      </top>
      <bottom style="thin">
        <color indexed="8"/>
      </bottom>
      <diagonal/>
    </border>
    <border>
      <left style="thin">
        <color indexed="8"/>
      </left>
      <right style="thin">
        <color indexed="8"/>
      </right>
      <top/>
      <bottom style="thin">
        <color auto="1"/>
      </bottom>
      <diagonal/>
    </border>
    <border>
      <left style="thin">
        <color auto="1"/>
      </left>
      <right style="thin">
        <color indexed="8"/>
      </right>
      <top style="thin">
        <color indexed="8"/>
      </top>
      <bottom style="thin">
        <color indexed="8"/>
      </bottom>
      <diagonal/>
    </border>
    <border>
      <left style="thin">
        <color auto="1"/>
      </left>
      <right style="thin">
        <color indexed="8"/>
      </right>
      <top style="thin">
        <color indexed="8"/>
      </top>
      <bottom/>
      <diagonal/>
    </border>
    <border>
      <left style="thin">
        <color auto="1"/>
      </left>
      <right style="thin">
        <color indexed="8"/>
      </right>
      <top/>
      <bottom/>
      <diagonal/>
    </border>
    <border>
      <left style="thin">
        <color auto="1"/>
      </left>
      <right style="thin">
        <color indexed="8"/>
      </right>
      <top/>
      <bottom style="thin">
        <color indexed="8"/>
      </bottom>
      <diagonal/>
    </border>
    <border>
      <left style="thin">
        <color auto="1"/>
      </left>
      <right/>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indexed="8"/>
      </left>
      <right style="thin">
        <color auto="1"/>
      </right>
      <top style="thin">
        <color indexed="8"/>
      </top>
      <bottom/>
      <diagonal/>
    </border>
    <border>
      <left style="thin">
        <color indexed="8"/>
      </left>
      <right style="thin">
        <color auto="1"/>
      </right>
      <top/>
      <bottom/>
      <diagonal/>
    </border>
    <border>
      <left style="thin">
        <color indexed="8"/>
      </left>
      <right style="thin">
        <color auto="1"/>
      </right>
      <top/>
      <bottom style="thin">
        <color auto="1"/>
      </bottom>
      <diagonal/>
    </border>
    <border>
      <left/>
      <right style="thin">
        <color indexed="8"/>
      </right>
      <top style="thin">
        <color indexed="8"/>
      </top>
      <bottom style="thin">
        <color indexed="8"/>
      </bottom>
      <diagonal/>
    </border>
    <border>
      <left/>
      <right style="thin">
        <color auto="1"/>
      </right>
      <top/>
      <bottom style="thin">
        <color indexed="8"/>
      </bottom>
      <diagonal/>
    </border>
    <border>
      <left style="thin">
        <color auto="1"/>
      </left>
      <right style="thin">
        <color indexed="8"/>
      </right>
      <top style="thin">
        <color indexed="8"/>
      </top>
      <bottom style="thin">
        <color auto="1"/>
      </bottom>
      <diagonal/>
    </border>
    <border>
      <left/>
      <right style="thin">
        <color indexed="8"/>
      </right>
      <top style="thin">
        <color auto="1"/>
      </top>
      <bottom style="thin">
        <color indexed="8"/>
      </bottom>
      <diagonal/>
    </border>
    <border>
      <left/>
      <right style="thin">
        <color auto="1"/>
      </right>
      <top/>
      <bottom style="thin">
        <color auto="1"/>
      </bottom>
      <diagonal/>
    </border>
    <border>
      <left/>
      <right style="thin">
        <color indexed="8"/>
      </right>
      <top style="thin">
        <color indexed="8"/>
      </top>
      <bottom style="thin">
        <color auto="1"/>
      </bottom>
      <diagonal/>
    </border>
    <border>
      <left style="thin">
        <color indexed="8"/>
      </left>
      <right/>
      <top style="thin">
        <color auto="1"/>
      </top>
      <bottom style="thin">
        <color indexed="8"/>
      </bottom>
      <diagonal/>
    </border>
    <border>
      <left/>
      <right style="thin">
        <color auto="1"/>
      </right>
      <top/>
      <bottom/>
      <diagonal/>
    </border>
    <border>
      <left/>
      <right style="thin">
        <color indexed="8"/>
      </right>
      <top style="thin">
        <color auto="1"/>
      </top>
      <bottom style="thin">
        <color auto="1"/>
      </bottom>
      <diagonal/>
    </border>
    <border>
      <left style="thin">
        <color indexed="8"/>
      </left>
      <right style="thin">
        <color auto="1"/>
      </right>
      <top style="thin">
        <color auto="1"/>
      </top>
      <bottom/>
      <diagonal/>
    </border>
    <border>
      <left/>
      <right/>
      <top style="thin">
        <color indexed="8"/>
      </top>
      <bottom/>
      <diagonal/>
    </border>
    <border>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style="thin">
        <color indexed="8"/>
      </top>
      <bottom style="thin">
        <color indexed="8"/>
      </bottom>
      <diagonal/>
    </border>
    <border>
      <left/>
      <right/>
      <top/>
      <bottom style="hair">
        <color indexed="8"/>
      </bottom>
      <diagonal/>
    </border>
    <border>
      <left/>
      <right/>
      <top style="hair">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25"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7" borderId="48"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49" applyNumberFormat="0" applyFill="0" applyAlignment="0" applyProtection="0">
      <alignment vertical="center"/>
    </xf>
    <xf numFmtId="0" fontId="32" fillId="0" borderId="49" applyNumberFormat="0" applyFill="0" applyAlignment="0" applyProtection="0">
      <alignment vertical="center"/>
    </xf>
    <xf numFmtId="0" fontId="33" fillId="0" borderId="50" applyNumberFormat="0" applyFill="0" applyAlignment="0" applyProtection="0">
      <alignment vertical="center"/>
    </xf>
    <xf numFmtId="0" fontId="33" fillId="0" borderId="0" applyNumberFormat="0" applyFill="0" applyBorder="0" applyAlignment="0" applyProtection="0">
      <alignment vertical="center"/>
    </xf>
    <xf numFmtId="0" fontId="34" fillId="8" borderId="51" applyNumberFormat="0" applyAlignment="0" applyProtection="0">
      <alignment vertical="center"/>
    </xf>
    <xf numFmtId="0" fontId="35" fillId="9" borderId="52" applyNumberFormat="0" applyAlignment="0" applyProtection="0">
      <alignment vertical="center"/>
    </xf>
    <xf numFmtId="0" fontId="36" fillId="9" borderId="51" applyNumberFormat="0" applyAlignment="0" applyProtection="0">
      <alignment vertical="center"/>
    </xf>
    <xf numFmtId="0" fontId="37" fillId="10" borderId="53" applyNumberFormat="0" applyAlignment="0" applyProtection="0">
      <alignment vertical="center"/>
    </xf>
    <xf numFmtId="0" fontId="38" fillId="0" borderId="54" applyNumberFormat="0" applyFill="0" applyAlignment="0" applyProtection="0">
      <alignment vertical="center"/>
    </xf>
    <xf numFmtId="0" fontId="39" fillId="0" borderId="55" applyNumberFormat="0" applyFill="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4" fillId="35" borderId="0" applyNumberFormat="0" applyBorder="0" applyAlignment="0" applyProtection="0">
      <alignment vertical="center"/>
    </xf>
    <xf numFmtId="0" fontId="44" fillId="36" borderId="0" applyNumberFormat="0" applyBorder="0" applyAlignment="0" applyProtection="0">
      <alignment vertical="center"/>
    </xf>
    <xf numFmtId="0" fontId="43" fillId="37" borderId="0" applyNumberFormat="0" applyBorder="0" applyAlignment="0" applyProtection="0">
      <alignment vertical="center"/>
    </xf>
    <xf numFmtId="0" fontId="0" fillId="0" borderId="0"/>
  </cellStyleXfs>
  <cellXfs count="506">
    <xf numFmtId="0" fontId="0" fillId="0" borderId="0" xfId="49"/>
    <xf numFmtId="0" fontId="1" fillId="0" borderId="0" xfId="49" applyFont="1" applyFill="1"/>
    <xf numFmtId="0" fontId="2" fillId="2" borderId="0" xfId="49" applyFont="1" applyFill="1" applyAlignment="1">
      <alignment horizontal="center" vertical="center"/>
    </xf>
    <xf numFmtId="0" fontId="2" fillId="2" borderId="0" xfId="49" applyFont="1" applyFill="1" applyAlignment="1">
      <alignment horizontal="right" vertical="center"/>
    </xf>
    <xf numFmtId="0" fontId="3" fillId="2" borderId="0" xfId="49" applyFont="1" applyFill="1" applyAlignment="1">
      <alignment horizontal="center" vertical="center"/>
    </xf>
    <xf numFmtId="0" fontId="3" fillId="2" borderId="0" xfId="49" applyFont="1" applyFill="1" applyAlignment="1">
      <alignment horizontal="right" vertical="center"/>
    </xf>
    <xf numFmtId="49" fontId="3" fillId="2" borderId="1" xfId="49" applyNumberFormat="1" applyFont="1" applyFill="1" applyBorder="1" applyAlignment="1">
      <alignment horizontal="left" vertical="center" wrapText="1"/>
    </xf>
    <xf numFmtId="0" fontId="3" fillId="2" borderId="1" xfId="49" applyFont="1" applyFill="1" applyBorder="1" applyAlignment="1">
      <alignment horizontal="left" vertical="center" wrapText="1"/>
    </xf>
    <xf numFmtId="0" fontId="3" fillId="2" borderId="1" xfId="49" applyFont="1" applyFill="1" applyBorder="1" applyAlignment="1">
      <alignment horizontal="right" vertical="center"/>
    </xf>
    <xf numFmtId="0" fontId="3" fillId="2" borderId="1" xfId="49" applyFont="1" applyFill="1" applyBorder="1" applyAlignment="1">
      <alignment horizontal="center" vertical="center"/>
    </xf>
    <xf numFmtId="0" fontId="4" fillId="2" borderId="2" xfId="49" applyFont="1" applyFill="1" applyBorder="1" applyAlignment="1">
      <alignment horizontal="center" vertical="center"/>
    </xf>
    <xf numFmtId="0" fontId="4" fillId="2" borderId="3" xfId="49" applyFont="1" applyFill="1" applyBorder="1" applyAlignment="1">
      <alignment horizontal="center" vertical="center"/>
    </xf>
    <xf numFmtId="0" fontId="4" fillId="2" borderId="2" xfId="49" applyFont="1" applyFill="1" applyBorder="1" applyAlignment="1">
      <alignment horizontal="center" vertical="center" wrapText="1"/>
    </xf>
    <xf numFmtId="0" fontId="4" fillId="2" borderId="4" xfId="49" applyFont="1" applyFill="1" applyBorder="1" applyAlignment="1">
      <alignment horizontal="center" vertical="center"/>
    </xf>
    <xf numFmtId="0" fontId="4" fillId="2" borderId="2" xfId="49" applyFont="1" applyFill="1" applyBorder="1" applyAlignment="1">
      <alignment horizontal="left" vertical="center"/>
    </xf>
    <xf numFmtId="0" fontId="4" fillId="2" borderId="3" xfId="49" applyFont="1" applyFill="1" applyBorder="1" applyAlignment="1">
      <alignment horizontal="center" vertical="center" wrapText="1"/>
    </xf>
    <xf numFmtId="176" fontId="3" fillId="3" borderId="2" xfId="49" applyNumberFormat="1" applyFont="1" applyFill="1" applyBorder="1" applyAlignment="1">
      <alignment horizontal="right" vertical="center"/>
    </xf>
    <xf numFmtId="0" fontId="3" fillId="4" borderId="2" xfId="49" applyFont="1" applyFill="1" applyBorder="1" applyAlignment="1">
      <alignment horizontal="center" vertical="center" wrapText="1"/>
    </xf>
    <xf numFmtId="0" fontId="3" fillId="4" borderId="2" xfId="49" applyFont="1" applyFill="1" applyBorder="1" applyAlignment="1">
      <alignment horizontal="right" vertical="center"/>
    </xf>
    <xf numFmtId="0" fontId="3" fillId="2" borderId="2"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2" borderId="4" xfId="49" applyFont="1" applyFill="1" applyBorder="1" applyAlignment="1">
      <alignment horizontal="center" vertical="center" wrapText="1"/>
    </xf>
    <xf numFmtId="177" fontId="3" fillId="4" borderId="2" xfId="49" applyNumberFormat="1" applyFont="1" applyFill="1" applyBorder="1" applyAlignment="1">
      <alignment horizontal="right" vertical="center"/>
    </xf>
    <xf numFmtId="49" fontId="3" fillId="2" borderId="2" xfId="49" applyNumberFormat="1" applyFont="1" applyFill="1" applyBorder="1" applyAlignment="1">
      <alignment horizontal="center" vertical="center" wrapText="1"/>
    </xf>
    <xf numFmtId="178" fontId="3" fillId="4" borderId="2" xfId="49" applyNumberFormat="1" applyFont="1" applyFill="1" applyBorder="1" applyAlignment="1">
      <alignment horizontal="right" vertical="center"/>
    </xf>
    <xf numFmtId="179" fontId="3" fillId="3" borderId="2" xfId="49" applyNumberFormat="1" applyFont="1" applyFill="1" applyBorder="1" applyAlignment="1">
      <alignment horizontal="right" vertical="center"/>
    </xf>
    <xf numFmtId="0" fontId="5" fillId="2" borderId="1" xfId="49" applyFont="1" applyFill="1" applyBorder="1"/>
    <xf numFmtId="0" fontId="5" fillId="2" borderId="6" xfId="49" applyFont="1" applyFill="1" applyBorder="1"/>
    <xf numFmtId="0" fontId="4" fillId="2" borderId="2" xfId="49" applyFont="1" applyFill="1" applyBorder="1" applyAlignment="1">
      <alignment horizontal="left" vertical="center" wrapText="1"/>
    </xf>
    <xf numFmtId="49" fontId="3" fillId="2" borderId="2" xfId="49" applyNumberFormat="1" applyFont="1" applyFill="1" applyBorder="1" applyAlignment="1">
      <alignment horizontal="left" vertical="center" wrapText="1"/>
    </xf>
    <xf numFmtId="0" fontId="2" fillId="2" borderId="0" xfId="49" applyFont="1" applyFill="1" applyAlignment="1">
      <alignment horizontal="left" vertical="center"/>
    </xf>
    <xf numFmtId="0" fontId="3" fillId="2" borderId="0" xfId="49" applyFont="1" applyFill="1" applyAlignment="1">
      <alignment horizontal="left" vertical="center"/>
    </xf>
    <xf numFmtId="0" fontId="4" fillId="2" borderId="5" xfId="49" applyFont="1" applyFill="1" applyBorder="1" applyAlignment="1">
      <alignment horizontal="center" vertical="center"/>
    </xf>
    <xf numFmtId="0" fontId="4" fillId="5" borderId="2" xfId="49" applyFont="1" applyFill="1" applyBorder="1" applyAlignment="1">
      <alignment horizontal="left" vertical="center"/>
    </xf>
    <xf numFmtId="0" fontId="4" fillId="5" borderId="2" xfId="49" applyFont="1" applyFill="1" applyBorder="1" applyAlignment="1">
      <alignment horizontal="right" vertical="center"/>
    </xf>
    <xf numFmtId="0" fontId="4" fillId="5" borderId="2" xfId="49" applyFont="1" applyFill="1" applyBorder="1" applyAlignment="1">
      <alignment horizontal="center" vertical="center"/>
    </xf>
    <xf numFmtId="0" fontId="3" fillId="5" borderId="2" xfId="49" applyFont="1" applyFill="1" applyBorder="1" applyAlignment="1">
      <alignment horizontal="center" vertical="center"/>
    </xf>
    <xf numFmtId="177" fontId="3" fillId="3" borderId="2" xfId="49" applyNumberFormat="1" applyFont="1" applyFill="1" applyBorder="1" applyAlignment="1">
      <alignment horizontal="right" vertical="center"/>
    </xf>
    <xf numFmtId="0" fontId="4" fillId="5" borderId="7" xfId="49" applyFont="1" applyFill="1" applyBorder="1" applyAlignment="1">
      <alignment horizontal="center" vertical="center"/>
    </xf>
    <xf numFmtId="177" fontId="3" fillId="4" borderId="8" xfId="49" applyNumberFormat="1" applyFont="1" applyFill="1" applyBorder="1" applyAlignment="1">
      <alignment horizontal="right" vertical="center"/>
    </xf>
    <xf numFmtId="0" fontId="5" fillId="2" borderId="9" xfId="49" applyFont="1" applyFill="1" applyBorder="1" applyAlignment="1">
      <alignment horizontal="center" vertical="center"/>
    </xf>
    <xf numFmtId="177" fontId="3" fillId="2" borderId="2" xfId="49" applyNumberFormat="1" applyFont="1" applyFill="1" applyBorder="1" applyAlignment="1">
      <alignment horizontal="right" vertical="center"/>
    </xf>
    <xf numFmtId="49" fontId="6" fillId="2" borderId="9" xfId="49" applyNumberFormat="1" applyFont="1" applyFill="1" applyBorder="1" applyAlignment="1">
      <alignment horizontal="center" vertical="center" wrapText="1"/>
    </xf>
    <xf numFmtId="0" fontId="4" fillId="2" borderId="7" xfId="49" applyFont="1" applyFill="1" applyBorder="1" applyAlignment="1">
      <alignment horizontal="left" vertical="center"/>
    </xf>
    <xf numFmtId="0" fontId="4" fillId="2" borderId="7" xfId="49" applyFont="1" applyFill="1" applyBorder="1" applyAlignment="1">
      <alignment horizontal="center" vertical="center"/>
    </xf>
    <xf numFmtId="177" fontId="3" fillId="3" borderId="7" xfId="49" applyNumberFormat="1" applyFont="1" applyFill="1" applyBorder="1" applyAlignment="1">
      <alignment horizontal="right" vertical="center"/>
    </xf>
    <xf numFmtId="0" fontId="3" fillId="4" borderId="7" xfId="49" applyFont="1" applyFill="1" applyBorder="1" applyAlignment="1">
      <alignment horizontal="center" vertical="center" wrapText="1"/>
    </xf>
    <xf numFmtId="177" fontId="3" fillId="4" borderId="7" xfId="49" applyNumberFormat="1" applyFont="1" applyFill="1" applyBorder="1" applyAlignment="1">
      <alignment horizontal="right" vertical="center"/>
    </xf>
    <xf numFmtId="177" fontId="3" fillId="4" borderId="10" xfId="49" applyNumberFormat="1" applyFont="1" applyFill="1" applyBorder="1" applyAlignment="1">
      <alignment horizontal="right" vertical="center"/>
    </xf>
    <xf numFmtId="0" fontId="4" fillId="5" borderId="11" xfId="49" applyFont="1" applyFill="1" applyBorder="1" applyAlignment="1">
      <alignment horizontal="left" vertical="center"/>
    </xf>
    <xf numFmtId="0" fontId="4" fillId="5" borderId="11" xfId="49" applyFont="1" applyFill="1" applyBorder="1" applyAlignment="1">
      <alignment horizontal="right" vertical="center"/>
    </xf>
    <xf numFmtId="0" fontId="4" fillId="5" borderId="11" xfId="49" applyFont="1" applyFill="1" applyBorder="1" applyAlignment="1">
      <alignment horizontal="center" vertical="center"/>
    </xf>
    <xf numFmtId="0" fontId="3" fillId="5" borderId="11" xfId="49" applyFont="1" applyFill="1" applyBorder="1" applyAlignment="1">
      <alignment horizontal="center" vertical="center"/>
    </xf>
    <xf numFmtId="49" fontId="3" fillId="2" borderId="7" xfId="49" applyNumberFormat="1" applyFont="1" applyFill="1" applyBorder="1" applyAlignment="1">
      <alignment horizontal="center" vertical="center"/>
    </xf>
    <xf numFmtId="0" fontId="3" fillId="4" borderId="8" xfId="49" applyFont="1" applyFill="1" applyBorder="1" applyAlignment="1">
      <alignment horizontal="right" vertical="center"/>
    </xf>
    <xf numFmtId="0" fontId="5" fillId="2" borderId="12" xfId="49" applyFont="1" applyFill="1" applyBorder="1" applyAlignment="1">
      <alignment horizontal="center" vertical="center"/>
    </xf>
    <xf numFmtId="0" fontId="4" fillId="2" borderId="7" xfId="49" applyFont="1" applyFill="1" applyBorder="1" applyAlignment="1">
      <alignment horizontal="left" vertical="center" wrapText="1"/>
    </xf>
    <xf numFmtId="178" fontId="3" fillId="4" borderId="7" xfId="49" applyNumberFormat="1" applyFont="1" applyFill="1" applyBorder="1" applyAlignment="1">
      <alignment horizontal="right" vertical="center"/>
    </xf>
    <xf numFmtId="49" fontId="3" fillId="2" borderId="10" xfId="49" applyNumberFormat="1" applyFont="1" applyFill="1" applyBorder="1" applyAlignment="1">
      <alignment horizontal="center" vertical="center"/>
    </xf>
    <xf numFmtId="0" fontId="4" fillId="2" borderId="11" xfId="49" applyFont="1" applyFill="1" applyBorder="1" applyAlignment="1">
      <alignment horizontal="left" vertical="center" wrapText="1"/>
    </xf>
    <xf numFmtId="0" fontId="4" fillId="2" borderId="13" xfId="49" applyFont="1" applyFill="1" applyBorder="1" applyAlignment="1">
      <alignment horizontal="center" vertical="center" wrapText="1"/>
    </xf>
    <xf numFmtId="0" fontId="4" fillId="2" borderId="11" xfId="49" applyFont="1" applyFill="1" applyBorder="1" applyAlignment="1">
      <alignment horizontal="left" vertical="center"/>
    </xf>
    <xf numFmtId="177" fontId="3" fillId="3" borderId="11" xfId="49" applyNumberFormat="1" applyFont="1" applyFill="1" applyBorder="1" applyAlignment="1">
      <alignment horizontal="right" vertical="center"/>
    </xf>
    <xf numFmtId="0" fontId="3" fillId="4" borderId="11" xfId="49" applyFont="1" applyFill="1" applyBorder="1" applyAlignment="1">
      <alignment horizontal="center" vertical="center" wrapText="1"/>
    </xf>
    <xf numFmtId="0" fontId="3" fillId="4" borderId="11" xfId="49" applyFont="1" applyFill="1" applyBorder="1" applyAlignment="1">
      <alignment horizontal="right" vertical="center"/>
    </xf>
    <xf numFmtId="0" fontId="3" fillId="2" borderId="11" xfId="49" applyFont="1" applyFill="1" applyBorder="1" applyAlignment="1">
      <alignment horizontal="center" vertical="center" wrapText="1"/>
    </xf>
    <xf numFmtId="49" fontId="3" fillId="2" borderId="2" xfId="49" applyNumberFormat="1" applyFont="1" applyFill="1" applyBorder="1" applyAlignment="1">
      <alignment horizontal="center" vertical="center"/>
    </xf>
    <xf numFmtId="49" fontId="3" fillId="2" borderId="7" xfId="49" applyNumberFormat="1" applyFont="1" applyFill="1" applyBorder="1" applyAlignment="1">
      <alignment horizontal="center" vertical="center" wrapText="1"/>
    </xf>
    <xf numFmtId="178" fontId="3" fillId="4" borderId="8" xfId="49" applyNumberFormat="1" applyFont="1" applyFill="1" applyBorder="1" applyAlignment="1">
      <alignment horizontal="right" vertical="center"/>
    </xf>
    <xf numFmtId="0" fontId="4" fillId="2" borderId="7" xfId="49" applyFont="1" applyFill="1" applyBorder="1" applyAlignment="1">
      <alignment horizontal="center" vertical="center" wrapText="1"/>
    </xf>
    <xf numFmtId="178" fontId="3" fillId="4" borderId="10" xfId="49" applyNumberFormat="1" applyFont="1" applyFill="1" applyBorder="1" applyAlignment="1">
      <alignment horizontal="right" vertical="center"/>
    </xf>
    <xf numFmtId="177" fontId="3" fillId="4" borderId="11" xfId="49" applyNumberFormat="1" applyFont="1" applyFill="1" applyBorder="1" applyAlignment="1">
      <alignment horizontal="right" vertical="center"/>
    </xf>
    <xf numFmtId="49" fontId="3" fillId="2" borderId="11" xfId="49" applyNumberFormat="1" applyFont="1" applyFill="1" applyBorder="1" applyAlignment="1">
      <alignment horizontal="center" vertical="center" wrapText="1"/>
    </xf>
    <xf numFmtId="180" fontId="3" fillId="3" borderId="2" xfId="49" applyNumberFormat="1" applyFont="1" applyFill="1" applyBorder="1" applyAlignment="1">
      <alignment horizontal="right" vertical="center"/>
    </xf>
    <xf numFmtId="0" fontId="7" fillId="2" borderId="2" xfId="49" applyFont="1" applyFill="1" applyBorder="1"/>
    <xf numFmtId="0" fontId="3" fillId="2" borderId="7" xfId="49" applyFont="1" applyFill="1" applyBorder="1" applyAlignment="1">
      <alignment horizontal="center" vertical="center" wrapText="1"/>
    </xf>
    <xf numFmtId="0" fontId="5" fillId="2" borderId="14" xfId="49" applyFont="1" applyFill="1" applyBorder="1"/>
    <xf numFmtId="180" fontId="3" fillId="3" borderId="11" xfId="49" applyNumberFormat="1" applyFont="1" applyFill="1" applyBorder="1" applyAlignment="1">
      <alignment horizontal="right" vertical="center"/>
    </xf>
    <xf numFmtId="178" fontId="3" fillId="4" borderId="7" xfId="49" applyNumberFormat="1" applyFont="1" applyFill="1" applyBorder="1" applyAlignment="1">
      <alignment horizontal="center" vertical="center"/>
    </xf>
    <xf numFmtId="49" fontId="3" fillId="2" borderId="1" xfId="49" applyNumberFormat="1" applyFont="1" applyFill="1" applyBorder="1" applyAlignment="1">
      <alignment horizontal="right" vertical="center" wrapText="1"/>
    </xf>
    <xf numFmtId="49" fontId="4" fillId="2" borderId="3" xfId="49" applyNumberFormat="1" applyFont="1" applyFill="1" applyBorder="1" applyAlignment="1">
      <alignment horizontal="center" vertical="center" wrapText="1"/>
    </xf>
    <xf numFmtId="49" fontId="3" fillId="5" borderId="2" xfId="49" applyNumberFormat="1" applyFont="1" applyFill="1" applyBorder="1" applyAlignment="1">
      <alignment horizontal="left" vertical="center" wrapText="1"/>
    </xf>
    <xf numFmtId="0" fontId="4" fillId="5" borderId="7" xfId="49" applyFont="1" applyFill="1" applyBorder="1" applyAlignment="1">
      <alignment horizontal="left" vertical="center"/>
    </xf>
    <xf numFmtId="0" fontId="5" fillId="2" borderId="9" xfId="49" applyFont="1" applyFill="1" applyBorder="1"/>
    <xf numFmtId="49" fontId="6" fillId="2" borderId="9" xfId="49" applyNumberFormat="1" applyFont="1" applyFill="1" applyBorder="1" applyAlignment="1">
      <alignment horizontal="left" vertical="center" wrapText="1"/>
    </xf>
    <xf numFmtId="49" fontId="3" fillId="5" borderId="11" xfId="49" applyNumberFormat="1" applyFont="1" applyFill="1" applyBorder="1" applyAlignment="1">
      <alignment horizontal="left" vertical="center" wrapText="1"/>
    </xf>
    <xf numFmtId="49" fontId="3" fillId="2" borderId="7" xfId="49" applyNumberFormat="1" applyFont="1" applyFill="1" applyBorder="1" applyAlignment="1">
      <alignment horizontal="left" vertical="center" wrapText="1"/>
    </xf>
    <xf numFmtId="49" fontId="3" fillId="2" borderId="11" xfId="49" applyNumberFormat="1" applyFont="1" applyFill="1" applyBorder="1" applyAlignment="1">
      <alignment horizontal="left" vertical="center" wrapText="1"/>
    </xf>
    <xf numFmtId="179" fontId="3" fillId="4" borderId="2" xfId="49" applyNumberFormat="1" applyFont="1" applyFill="1" applyBorder="1" applyAlignment="1">
      <alignment horizontal="right" vertical="center"/>
    </xf>
    <xf numFmtId="176" fontId="3" fillId="2" borderId="2" xfId="49" applyNumberFormat="1" applyFont="1" applyFill="1" applyBorder="1" applyAlignment="1">
      <alignment horizontal="right" vertical="center"/>
    </xf>
    <xf numFmtId="0" fontId="4" fillId="2" borderId="3" xfId="49" applyFont="1" applyFill="1" applyBorder="1" applyAlignment="1">
      <alignment horizontal="left" vertical="center" wrapText="1"/>
    </xf>
    <xf numFmtId="0" fontId="4" fillId="2" borderId="5" xfId="49" applyFont="1" applyFill="1" applyBorder="1" applyAlignment="1">
      <alignment horizontal="left" vertical="center"/>
    </xf>
    <xf numFmtId="0" fontId="4" fillId="2" borderId="4" xfId="49" applyFont="1" applyFill="1" applyBorder="1" applyAlignment="1">
      <alignment horizontal="left" vertical="center"/>
    </xf>
    <xf numFmtId="0" fontId="2" fillId="2" borderId="0" xfId="49" applyFont="1" applyFill="1" applyAlignment="1">
      <alignment horizontal="left" vertical="center" wrapText="1"/>
    </xf>
    <xf numFmtId="0" fontId="3" fillId="2" borderId="0" xfId="49" applyFont="1" applyFill="1" applyAlignment="1">
      <alignment horizontal="left" vertical="center" wrapText="1"/>
    </xf>
    <xf numFmtId="0" fontId="5" fillId="2" borderId="1" xfId="49" applyFont="1" applyFill="1" applyBorder="1" applyAlignment="1">
      <alignment horizontal="left" wrapText="1"/>
    </xf>
    <xf numFmtId="0" fontId="4" fillId="2" borderId="5" xfId="49" applyFont="1" applyFill="1" applyBorder="1" applyAlignment="1">
      <alignment horizontal="left" vertical="center" wrapText="1"/>
    </xf>
    <xf numFmtId="0" fontId="4" fillId="2" borderId="4" xfId="49" applyFont="1" applyFill="1" applyBorder="1" applyAlignment="1">
      <alignment horizontal="left" vertical="center" wrapText="1"/>
    </xf>
    <xf numFmtId="180" fontId="3" fillId="4" borderId="2" xfId="49" applyNumberFormat="1" applyFont="1" applyFill="1" applyBorder="1" applyAlignment="1">
      <alignment horizontal="right" vertical="center"/>
    </xf>
    <xf numFmtId="0" fontId="5" fillId="2" borderId="9" xfId="49" applyFont="1" applyFill="1" applyBorder="1" applyAlignment="1">
      <alignment horizontal="left" wrapText="1"/>
    </xf>
    <xf numFmtId="176" fontId="3" fillId="3" borderId="7" xfId="49" applyNumberFormat="1" applyFont="1" applyFill="1" applyBorder="1" applyAlignment="1">
      <alignment horizontal="right" vertical="center"/>
    </xf>
    <xf numFmtId="49" fontId="3" fillId="2" borderId="10" xfId="49" applyNumberFormat="1" applyFont="1" applyFill="1" applyBorder="1" applyAlignment="1">
      <alignment horizontal="center" vertical="center" wrapText="1"/>
    </xf>
    <xf numFmtId="179" fontId="3" fillId="3" borderId="11" xfId="49" applyNumberFormat="1" applyFont="1" applyFill="1" applyBorder="1" applyAlignment="1">
      <alignment horizontal="right" vertical="center"/>
    </xf>
    <xf numFmtId="0" fontId="2" fillId="2" borderId="3" xfId="49" applyFont="1" applyFill="1" applyBorder="1" applyAlignment="1">
      <alignment horizontal="center" vertical="center"/>
    </xf>
    <xf numFmtId="0" fontId="2" fillId="2" borderId="3" xfId="49" applyFont="1" applyFill="1" applyBorder="1" applyAlignment="1">
      <alignment horizontal="right" vertical="center"/>
    </xf>
    <xf numFmtId="0" fontId="3" fillId="2" borderId="14" xfId="49" applyFont="1" applyFill="1" applyBorder="1" applyAlignment="1">
      <alignment horizontal="center" vertical="center"/>
    </xf>
    <xf numFmtId="176" fontId="3" fillId="3" borderId="2" xfId="49" applyNumberFormat="1" applyFont="1" applyFill="1" applyBorder="1" applyAlignment="1">
      <alignment horizontal="right" vertical="center" wrapText="1"/>
    </xf>
    <xf numFmtId="176" fontId="3" fillId="4" borderId="2" xfId="49" applyNumberFormat="1" applyFont="1" applyFill="1" applyBorder="1" applyAlignment="1">
      <alignment horizontal="right" vertical="center"/>
    </xf>
    <xf numFmtId="0" fontId="4" fillId="2" borderId="15" xfId="49" applyFont="1" applyFill="1" applyBorder="1" applyAlignment="1">
      <alignment horizontal="left" vertical="center"/>
    </xf>
    <xf numFmtId="176" fontId="3" fillId="3" borderId="11" xfId="49" applyNumberFormat="1" applyFont="1" applyFill="1" applyBorder="1" applyAlignment="1">
      <alignment horizontal="right" vertical="center"/>
    </xf>
    <xf numFmtId="49" fontId="3" fillId="2" borderId="15" xfId="49" applyNumberFormat="1" applyFont="1" applyFill="1" applyBorder="1" applyAlignment="1">
      <alignment horizontal="center" vertical="center" wrapText="1"/>
    </xf>
    <xf numFmtId="49" fontId="3" fillId="2" borderId="16" xfId="49" applyNumberFormat="1" applyFont="1" applyFill="1" applyBorder="1" applyAlignment="1">
      <alignment horizontal="center" vertical="center" wrapText="1"/>
    </xf>
    <xf numFmtId="0" fontId="3" fillId="2" borderId="15" xfId="49" applyFont="1" applyFill="1" applyBorder="1" applyAlignment="1">
      <alignment horizontal="center" vertical="center" wrapText="1"/>
    </xf>
    <xf numFmtId="0" fontId="2" fillId="2" borderId="3" xfId="49" applyFont="1" applyFill="1" applyBorder="1" applyAlignment="1">
      <alignment horizontal="left" vertical="center" wrapText="1"/>
    </xf>
    <xf numFmtId="49" fontId="3" fillId="2" borderId="15" xfId="49" applyNumberFormat="1" applyFont="1" applyFill="1" applyBorder="1" applyAlignment="1">
      <alignment horizontal="left" vertical="center" wrapText="1"/>
    </xf>
    <xf numFmtId="0" fontId="4" fillId="2" borderId="15" xfId="49" applyFont="1" applyFill="1" applyBorder="1" applyAlignment="1">
      <alignment horizontal="left" vertical="center" wrapText="1"/>
    </xf>
    <xf numFmtId="0" fontId="5" fillId="2" borderId="17" xfId="49" applyFont="1" applyFill="1" applyBorder="1"/>
    <xf numFmtId="0" fontId="5" fillId="2" borderId="18" xfId="49" applyFont="1" applyFill="1" applyBorder="1"/>
    <xf numFmtId="0" fontId="3" fillId="4" borderId="8" xfId="49" applyFont="1" applyFill="1" applyBorder="1" applyAlignment="1">
      <alignment horizontal="center" vertical="center" wrapText="1"/>
    </xf>
    <xf numFmtId="0" fontId="5" fillId="2" borderId="9" xfId="49" applyFont="1" applyFill="1" applyBorder="1" applyAlignment="1">
      <alignment horizontal="center"/>
    </xf>
    <xf numFmtId="177" fontId="3" fillId="4" borderId="19" xfId="49" applyNumberFormat="1" applyFont="1" applyFill="1" applyBorder="1" applyAlignment="1">
      <alignment horizontal="right" vertical="center"/>
    </xf>
    <xf numFmtId="0" fontId="4" fillId="2" borderId="13" xfId="49" applyFont="1" applyFill="1" applyBorder="1" applyAlignment="1">
      <alignment horizontal="left" vertical="center" wrapText="1"/>
    </xf>
    <xf numFmtId="0" fontId="4" fillId="2" borderId="20" xfId="49" applyFont="1" applyFill="1" applyBorder="1" applyAlignment="1">
      <alignment horizontal="left" vertical="center" wrapText="1"/>
    </xf>
    <xf numFmtId="0" fontId="4" fillId="2" borderId="11" xfId="49" applyFont="1" applyFill="1" applyBorder="1" applyAlignment="1">
      <alignment horizontal="center" vertical="center" wrapText="1"/>
    </xf>
    <xf numFmtId="179" fontId="3" fillId="2" borderId="7" xfId="49" applyNumberFormat="1" applyFont="1" applyFill="1" applyBorder="1" applyAlignment="1">
      <alignment horizontal="right" vertical="center"/>
    </xf>
    <xf numFmtId="180" fontId="3" fillId="4" borderId="7" xfId="49" applyNumberFormat="1" applyFont="1" applyFill="1" applyBorder="1" applyAlignment="1">
      <alignment horizontal="right" vertical="center"/>
    </xf>
    <xf numFmtId="49" fontId="3" fillId="2" borderId="16" xfId="49" applyNumberFormat="1" applyFont="1" applyFill="1" applyBorder="1" applyAlignment="1">
      <alignment horizontal="left" vertical="center" wrapText="1"/>
    </xf>
    <xf numFmtId="0" fontId="7" fillId="2" borderId="7" xfId="49" applyFont="1" applyFill="1" applyBorder="1"/>
    <xf numFmtId="0" fontId="4" fillId="2" borderId="20" xfId="49" applyFont="1" applyFill="1" applyBorder="1" applyAlignment="1">
      <alignment horizontal="center" vertical="center" wrapText="1"/>
    </xf>
    <xf numFmtId="177" fontId="3" fillId="2" borderId="15" xfId="49" applyNumberFormat="1" applyFont="1" applyFill="1" applyBorder="1" applyAlignment="1">
      <alignment horizontal="right" vertical="center" wrapText="1"/>
    </xf>
    <xf numFmtId="177" fontId="3" fillId="2" borderId="16" xfId="49" applyNumberFormat="1" applyFont="1" applyFill="1" applyBorder="1" applyAlignment="1">
      <alignment horizontal="right" vertical="center" wrapText="1"/>
    </xf>
    <xf numFmtId="0" fontId="5" fillId="2" borderId="12" xfId="49" applyFont="1" applyFill="1" applyBorder="1" applyAlignment="1">
      <alignment horizontal="center"/>
    </xf>
    <xf numFmtId="49" fontId="3" fillId="2" borderId="8" xfId="49" applyNumberFormat="1" applyFont="1" applyFill="1" applyBorder="1" applyAlignment="1">
      <alignment horizontal="center" vertical="center" wrapText="1"/>
    </xf>
    <xf numFmtId="177" fontId="3" fillId="2" borderId="7" xfId="49" applyNumberFormat="1" applyFont="1" applyFill="1" applyBorder="1" applyAlignment="1">
      <alignment horizontal="right" vertical="center" wrapText="1"/>
    </xf>
    <xf numFmtId="177" fontId="6" fillId="2" borderId="9" xfId="49" applyNumberFormat="1" applyFont="1" applyFill="1" applyBorder="1" applyAlignment="1">
      <alignment horizontal="right" vertical="center" wrapText="1"/>
    </xf>
    <xf numFmtId="0" fontId="4" fillId="2" borderId="8" xfId="49" applyFont="1" applyFill="1" applyBorder="1" applyAlignment="1">
      <alignment horizontal="left" vertical="center"/>
    </xf>
    <xf numFmtId="0" fontId="4" fillId="2" borderId="9" xfId="49" applyFont="1" applyFill="1" applyBorder="1" applyAlignment="1">
      <alignment horizontal="center" vertical="center" wrapText="1"/>
    </xf>
    <xf numFmtId="0" fontId="4" fillId="2" borderId="21" xfId="49" applyFont="1" applyFill="1" applyBorder="1" applyAlignment="1">
      <alignment horizontal="left" vertical="center"/>
    </xf>
    <xf numFmtId="176" fontId="3" fillId="2" borderId="7" xfId="49" applyNumberFormat="1" applyFont="1" applyFill="1" applyBorder="1" applyAlignment="1">
      <alignment horizontal="right" vertical="center"/>
    </xf>
    <xf numFmtId="0" fontId="3" fillId="4" borderId="10" xfId="49" applyFont="1" applyFill="1" applyBorder="1" applyAlignment="1">
      <alignment horizontal="center" vertical="center" wrapText="1"/>
    </xf>
    <xf numFmtId="176" fontId="3" fillId="3" borderId="15" xfId="49" applyNumberFormat="1" applyFont="1" applyFill="1" applyBorder="1" applyAlignment="1">
      <alignment horizontal="right" vertical="center"/>
    </xf>
    <xf numFmtId="0" fontId="6" fillId="2" borderId="6" xfId="49" applyFont="1" applyFill="1" applyBorder="1"/>
    <xf numFmtId="177" fontId="3" fillId="2" borderId="2" xfId="49" applyNumberFormat="1" applyFont="1" applyFill="1" applyBorder="1" applyAlignment="1">
      <alignment horizontal="right" vertical="center" wrapText="1"/>
    </xf>
    <xf numFmtId="0" fontId="4" fillId="2" borderId="3" xfId="49" applyFont="1" applyFill="1" applyBorder="1" applyAlignment="1">
      <alignment horizontal="left" vertical="center"/>
    </xf>
    <xf numFmtId="0" fontId="4" fillId="2" borderId="9" xfId="49" applyFont="1" applyFill="1" applyBorder="1" applyAlignment="1">
      <alignment horizontal="left" vertical="center"/>
    </xf>
    <xf numFmtId="0" fontId="4" fillId="2" borderId="22" xfId="49" applyFont="1" applyFill="1" applyBorder="1" applyAlignment="1">
      <alignment horizontal="center" vertical="center" wrapText="1"/>
    </xf>
    <xf numFmtId="0" fontId="5" fillId="2" borderId="23" xfId="49" applyFont="1" applyFill="1" applyBorder="1"/>
    <xf numFmtId="0" fontId="4" fillId="2" borderId="23" xfId="49" applyFont="1" applyFill="1" applyBorder="1" applyAlignment="1">
      <alignment horizontal="center" vertical="center" wrapText="1"/>
    </xf>
    <xf numFmtId="177" fontId="3" fillId="2" borderId="11" xfId="49" applyNumberFormat="1" applyFont="1" applyFill="1" applyBorder="1" applyAlignment="1">
      <alignment horizontal="right" vertical="center"/>
    </xf>
    <xf numFmtId="0" fontId="4" fillId="2" borderId="24" xfId="49" applyFont="1" applyFill="1" applyBorder="1" applyAlignment="1">
      <alignment horizontal="center" vertical="center" wrapText="1"/>
    </xf>
    <xf numFmtId="0" fontId="5" fillId="2" borderId="9" xfId="49" applyFont="1" applyFill="1" applyBorder="1" applyAlignment="1">
      <alignment wrapText="1"/>
    </xf>
    <xf numFmtId="0" fontId="5" fillId="2" borderId="25" xfId="49" applyFont="1" applyFill="1" applyBorder="1" applyAlignment="1">
      <alignment wrapText="1"/>
    </xf>
    <xf numFmtId="0" fontId="4" fillId="2" borderId="10" xfId="49" applyFont="1" applyFill="1" applyBorder="1" applyAlignment="1">
      <alignment horizontal="left" vertical="center"/>
    </xf>
    <xf numFmtId="177" fontId="6" fillId="2" borderId="26" xfId="49" applyNumberFormat="1" applyFont="1" applyFill="1" applyBorder="1" applyAlignment="1">
      <alignment horizontal="right" vertical="center"/>
    </xf>
    <xf numFmtId="0" fontId="8" fillId="2" borderId="26" xfId="49" applyFont="1" applyFill="1" applyBorder="1" applyAlignment="1">
      <alignment horizontal="left" vertical="center"/>
    </xf>
    <xf numFmtId="0" fontId="9" fillId="2" borderId="26" xfId="49" applyFont="1" applyFill="1" applyBorder="1" applyAlignment="1">
      <alignment horizontal="left" vertical="center"/>
    </xf>
    <xf numFmtId="0" fontId="4" fillId="2" borderId="8" xfId="49" applyFont="1" applyFill="1" applyBorder="1" applyAlignment="1">
      <alignment horizontal="left" vertical="center" wrapText="1"/>
    </xf>
    <xf numFmtId="0" fontId="9" fillId="2" borderId="9" xfId="49" applyFont="1" applyFill="1" applyBorder="1" applyAlignment="1">
      <alignment horizontal="left" vertical="center"/>
    </xf>
    <xf numFmtId="177" fontId="6" fillId="2" borderId="27" xfId="49" applyNumberFormat="1" applyFont="1" applyFill="1" applyBorder="1" applyAlignment="1">
      <alignment horizontal="right" vertical="center"/>
    </xf>
    <xf numFmtId="177" fontId="6" fillId="2" borderId="9" xfId="49" applyNumberFormat="1" applyFont="1" applyFill="1" applyBorder="1" applyAlignment="1">
      <alignment horizontal="right" vertical="center"/>
    </xf>
    <xf numFmtId="0" fontId="5" fillId="2" borderId="9" xfId="49" applyFont="1" applyFill="1" applyBorder="1" applyAlignment="1">
      <alignment horizontal="center" vertical="center" wrapText="1"/>
    </xf>
    <xf numFmtId="0" fontId="5" fillId="2" borderId="12" xfId="49" applyFont="1" applyFill="1" applyBorder="1" applyAlignment="1">
      <alignment horizontal="center" vertical="center" wrapText="1"/>
    </xf>
    <xf numFmtId="180" fontId="3" fillId="3" borderId="7" xfId="49" applyNumberFormat="1" applyFont="1" applyFill="1" applyBorder="1" applyAlignment="1">
      <alignment horizontal="right" vertical="center"/>
    </xf>
    <xf numFmtId="0" fontId="5" fillId="2" borderId="0" xfId="49" applyFont="1" applyFill="1"/>
    <xf numFmtId="0" fontId="3" fillId="4" borderId="15" xfId="49" applyFont="1" applyFill="1" applyBorder="1" applyAlignment="1">
      <alignment horizontal="center" vertical="center" wrapText="1"/>
    </xf>
    <xf numFmtId="0" fontId="5" fillId="2" borderId="9" xfId="49" applyFont="1" applyFill="1" applyBorder="1" applyAlignment="1">
      <alignment horizontal="left" vertical="center" wrapText="1"/>
    </xf>
    <xf numFmtId="0" fontId="4" fillId="2" borderId="28" xfId="49" applyFont="1" applyFill="1" applyBorder="1" applyAlignment="1">
      <alignment horizontal="center" vertical="center" wrapText="1"/>
    </xf>
    <xf numFmtId="0" fontId="4" fillId="2" borderId="26" xfId="49" applyFont="1" applyFill="1" applyBorder="1" applyAlignment="1">
      <alignment horizontal="left" vertical="center" wrapText="1"/>
    </xf>
    <xf numFmtId="0" fontId="4" fillId="2" borderId="29" xfId="49" applyFont="1" applyFill="1" applyBorder="1" applyAlignment="1">
      <alignment horizontal="center" vertical="center" wrapText="1"/>
    </xf>
    <xf numFmtId="0" fontId="4" fillId="2" borderId="30" xfId="49" applyFont="1" applyFill="1" applyBorder="1" applyAlignment="1">
      <alignment horizontal="center" vertical="center" wrapText="1"/>
    </xf>
    <xf numFmtId="0" fontId="4" fillId="2" borderId="15" xfId="49" applyFont="1" applyFill="1" applyBorder="1" applyAlignment="1">
      <alignment horizontal="center" vertical="center" wrapText="1"/>
    </xf>
    <xf numFmtId="177" fontId="3" fillId="3" borderId="15" xfId="49" applyNumberFormat="1" applyFont="1" applyFill="1" applyBorder="1" applyAlignment="1">
      <alignment horizontal="right" vertical="center"/>
    </xf>
    <xf numFmtId="177" fontId="3" fillId="3" borderId="31" xfId="49" applyNumberFormat="1" applyFont="1" applyFill="1" applyBorder="1" applyAlignment="1">
      <alignment horizontal="right" vertical="center"/>
    </xf>
    <xf numFmtId="0" fontId="4" fillId="2" borderId="31" xfId="49" applyFont="1" applyFill="1" applyBorder="1" applyAlignment="1">
      <alignment horizontal="left" vertical="center"/>
    </xf>
    <xf numFmtId="0" fontId="5" fillId="2" borderId="32" xfId="49" applyFont="1" applyFill="1" applyBorder="1"/>
    <xf numFmtId="0" fontId="4" fillId="2" borderId="33" xfId="49" applyFont="1" applyFill="1" applyBorder="1" applyAlignment="1">
      <alignment horizontal="left" vertical="center"/>
    </xf>
    <xf numFmtId="177" fontId="3" fillId="2" borderId="7" xfId="49" applyNumberFormat="1" applyFont="1" applyFill="1" applyBorder="1" applyAlignment="1">
      <alignment horizontal="right" vertical="center"/>
    </xf>
    <xf numFmtId="0" fontId="3" fillId="4" borderId="7" xfId="49" applyFont="1" applyFill="1" applyBorder="1" applyAlignment="1">
      <alignment horizontal="right" vertical="center"/>
    </xf>
    <xf numFmtId="0" fontId="3" fillId="4" borderId="10" xfId="49" applyFont="1" applyFill="1" applyBorder="1" applyAlignment="1">
      <alignment horizontal="right" vertical="center"/>
    </xf>
    <xf numFmtId="0" fontId="4" fillId="2" borderId="27" xfId="49" applyFont="1" applyFill="1" applyBorder="1" applyAlignment="1">
      <alignment horizontal="left" vertical="center"/>
    </xf>
    <xf numFmtId="177" fontId="3" fillId="3" borderId="34" xfId="49" applyNumberFormat="1" applyFont="1" applyFill="1" applyBorder="1" applyAlignment="1">
      <alignment horizontal="right" vertical="center"/>
    </xf>
    <xf numFmtId="0" fontId="5" fillId="2" borderId="35" xfId="49" applyFont="1" applyFill="1" applyBorder="1"/>
    <xf numFmtId="177" fontId="3" fillId="3" borderId="36" xfId="49" applyNumberFormat="1" applyFont="1" applyFill="1" applyBorder="1" applyAlignment="1">
      <alignment horizontal="right" vertical="center"/>
    </xf>
    <xf numFmtId="49" fontId="3" fillId="2" borderId="37" xfId="49" applyNumberFormat="1" applyFont="1" applyFill="1" applyBorder="1" applyAlignment="1">
      <alignment horizontal="left" vertical="center" wrapText="1"/>
    </xf>
    <xf numFmtId="0" fontId="5" fillId="2" borderId="38" xfId="49" applyFont="1" applyFill="1" applyBorder="1"/>
    <xf numFmtId="177" fontId="3" fillId="2" borderId="36" xfId="49" applyNumberFormat="1" applyFont="1" applyFill="1" applyBorder="1" applyAlignment="1">
      <alignment horizontal="right" vertical="center"/>
    </xf>
    <xf numFmtId="0" fontId="4" fillId="2" borderId="34" xfId="49" applyFont="1" applyFill="1" applyBorder="1" applyAlignment="1">
      <alignment horizontal="left" vertical="center"/>
    </xf>
    <xf numFmtId="0" fontId="4" fillId="2" borderId="6" xfId="49" applyFont="1" applyFill="1" applyBorder="1" applyAlignment="1">
      <alignment horizontal="left" vertical="center"/>
    </xf>
    <xf numFmtId="180" fontId="3" fillId="3" borderId="31" xfId="49" applyNumberFormat="1" applyFont="1" applyFill="1" applyBorder="1" applyAlignment="1">
      <alignment horizontal="right" vertical="center"/>
    </xf>
    <xf numFmtId="0" fontId="3" fillId="4" borderId="4" xfId="49" applyFont="1" applyFill="1" applyBorder="1" applyAlignment="1">
      <alignment horizontal="center" vertical="center" wrapText="1"/>
    </xf>
    <xf numFmtId="0" fontId="3" fillId="4" borderId="4" xfId="49" applyFont="1" applyFill="1" applyBorder="1" applyAlignment="1">
      <alignment horizontal="right" vertical="center"/>
    </xf>
    <xf numFmtId="49" fontId="3" fillId="2" borderId="4" xfId="49" applyNumberFormat="1" applyFont="1" applyFill="1" applyBorder="1" applyAlignment="1">
      <alignment horizontal="left" vertical="center" wrapText="1"/>
    </xf>
    <xf numFmtId="0" fontId="10" fillId="2" borderId="2" xfId="49" applyFont="1" applyFill="1" applyBorder="1" applyAlignment="1">
      <alignment vertical="center"/>
    </xf>
    <xf numFmtId="0" fontId="3" fillId="3" borderId="31" xfId="49" applyFont="1" applyFill="1" applyBorder="1" applyAlignment="1">
      <alignment horizontal="right" vertical="center"/>
    </xf>
    <xf numFmtId="0" fontId="4" fillId="5" borderId="4" xfId="49" applyFont="1" applyFill="1" applyBorder="1" applyAlignment="1">
      <alignment horizontal="left" vertical="center"/>
    </xf>
    <xf numFmtId="49" fontId="3" fillId="2" borderId="0" xfId="49" applyNumberFormat="1" applyFont="1" applyFill="1" applyAlignment="1">
      <alignment horizontal="right" vertical="center" wrapText="1"/>
    </xf>
    <xf numFmtId="49" fontId="4" fillId="2" borderId="2" xfId="49" applyNumberFormat="1" applyFont="1" applyFill="1" applyBorder="1" applyAlignment="1">
      <alignment horizontal="center" vertical="center" wrapText="1"/>
    </xf>
    <xf numFmtId="180" fontId="3" fillId="2" borderId="11" xfId="49" applyNumberFormat="1" applyFont="1" applyFill="1" applyBorder="1" applyAlignment="1">
      <alignment horizontal="right" vertical="center"/>
    </xf>
    <xf numFmtId="0" fontId="4" fillId="2" borderId="9" xfId="49" applyFont="1" applyFill="1" applyBorder="1" applyAlignment="1">
      <alignment horizontal="left" vertical="center" wrapText="1"/>
    </xf>
    <xf numFmtId="180" fontId="3" fillId="2" borderId="26" xfId="49" applyNumberFormat="1" applyFont="1" applyFill="1" applyBorder="1" applyAlignment="1">
      <alignment horizontal="right" vertical="center"/>
    </xf>
    <xf numFmtId="180" fontId="3" fillId="3" borderId="9" xfId="49" applyNumberFormat="1" applyFont="1" applyFill="1" applyBorder="1" applyAlignment="1">
      <alignment horizontal="right" vertical="center"/>
    </xf>
    <xf numFmtId="0" fontId="3" fillId="4" borderId="9" xfId="49" applyFont="1" applyFill="1" applyBorder="1" applyAlignment="1">
      <alignment horizontal="center" vertical="center" wrapText="1"/>
    </xf>
    <xf numFmtId="0" fontId="3" fillId="4" borderId="9" xfId="49" applyFont="1" applyFill="1" applyBorder="1" applyAlignment="1">
      <alignment horizontal="right" vertical="center"/>
    </xf>
    <xf numFmtId="0" fontId="3" fillId="2" borderId="9" xfId="49" applyFont="1" applyFill="1" applyBorder="1" applyAlignment="1">
      <alignment horizontal="center" vertical="center" wrapText="1"/>
    </xf>
    <xf numFmtId="177" fontId="3" fillId="3" borderId="9" xfId="49" applyNumberFormat="1" applyFont="1" applyFill="1" applyBorder="1" applyAlignment="1">
      <alignment horizontal="right" vertical="center"/>
    </xf>
    <xf numFmtId="177" fontId="3" fillId="4" borderId="9" xfId="49" applyNumberFormat="1" applyFont="1" applyFill="1" applyBorder="1" applyAlignment="1">
      <alignment horizontal="right" vertical="center"/>
    </xf>
    <xf numFmtId="49" fontId="3" fillId="2" borderId="9" xfId="49" applyNumberFormat="1" applyFont="1" applyFill="1" applyBorder="1" applyAlignment="1">
      <alignment horizontal="center" vertical="center" wrapText="1"/>
    </xf>
    <xf numFmtId="49" fontId="3" fillId="2" borderId="9" xfId="49" applyNumberFormat="1" applyFont="1" applyFill="1" applyBorder="1" applyAlignment="1">
      <alignment horizontal="left" vertical="center" wrapText="1"/>
    </xf>
    <xf numFmtId="0" fontId="5" fillId="2" borderId="9" xfId="49" applyFont="1" applyFill="1" applyBorder="1" applyAlignment="1">
      <alignment horizontal="left" vertical="center"/>
    </xf>
    <xf numFmtId="49" fontId="3" fillId="2" borderId="17" xfId="49" applyNumberFormat="1" applyFont="1" applyFill="1" applyBorder="1" applyAlignment="1">
      <alignment horizontal="left" vertical="center" wrapText="1"/>
    </xf>
    <xf numFmtId="0" fontId="3" fillId="2" borderId="17" xfId="49" applyFont="1" applyFill="1" applyBorder="1" applyAlignment="1">
      <alignment horizontal="right" vertical="center" wrapText="1"/>
    </xf>
    <xf numFmtId="0" fontId="3" fillId="2" borderId="17" xfId="49" applyFont="1" applyFill="1" applyBorder="1" applyAlignment="1">
      <alignment horizontal="right" vertical="center"/>
    </xf>
    <xf numFmtId="0" fontId="3" fillId="2" borderId="17" xfId="49" applyFont="1" applyFill="1" applyBorder="1" applyAlignment="1">
      <alignment horizontal="center" vertical="center"/>
    </xf>
    <xf numFmtId="0" fontId="4" fillId="2" borderId="9" xfId="49" applyFont="1" applyFill="1" applyBorder="1" applyAlignment="1">
      <alignment horizontal="center" vertical="center"/>
    </xf>
    <xf numFmtId="0" fontId="3" fillId="4" borderId="2" xfId="49" applyFont="1" applyFill="1" applyBorder="1" applyAlignment="1">
      <alignment horizontal="center" vertical="center"/>
    </xf>
    <xf numFmtId="0" fontId="3" fillId="2" borderId="27" xfId="49" applyFont="1" applyFill="1" applyBorder="1" applyAlignment="1">
      <alignment horizontal="center" vertical="center" wrapText="1"/>
    </xf>
    <xf numFmtId="176" fontId="4" fillId="5" borderId="2" xfId="49" applyNumberFormat="1" applyFont="1" applyFill="1" applyBorder="1" applyAlignment="1">
      <alignment horizontal="right" vertical="center"/>
    </xf>
    <xf numFmtId="0" fontId="3" fillId="2" borderId="26" xfId="49" applyFont="1" applyFill="1" applyBorder="1" applyAlignment="1">
      <alignment horizontal="center" vertical="center" wrapText="1"/>
    </xf>
    <xf numFmtId="0" fontId="4" fillId="2" borderId="16" xfId="49" applyFont="1" applyFill="1" applyBorder="1" applyAlignment="1">
      <alignment horizontal="left" vertical="center"/>
    </xf>
    <xf numFmtId="177" fontId="11" fillId="2" borderId="9" xfId="49" applyNumberFormat="1" applyFont="1" applyFill="1" applyBorder="1" applyAlignment="1">
      <alignment horizontal="right" vertical="center"/>
    </xf>
    <xf numFmtId="0" fontId="3" fillId="2" borderId="0" xfId="49" applyFont="1" applyFill="1" applyAlignment="1">
      <alignment horizontal="right" vertical="center" wrapText="1"/>
    </xf>
    <xf numFmtId="0" fontId="5" fillId="2" borderId="17" xfId="49" applyFont="1" applyFill="1" applyBorder="1" applyAlignment="1">
      <alignment wrapText="1"/>
    </xf>
    <xf numFmtId="176" fontId="3" fillId="2" borderId="7" xfId="49" applyNumberFormat="1" applyFont="1" applyFill="1" applyBorder="1" applyAlignment="1">
      <alignment horizontal="right" vertical="center" wrapText="1"/>
    </xf>
    <xf numFmtId="178" fontId="3" fillId="4" borderId="11" xfId="49" applyNumberFormat="1" applyFont="1" applyFill="1" applyBorder="1" applyAlignment="1">
      <alignment horizontal="right" vertical="center"/>
    </xf>
    <xf numFmtId="0" fontId="4" fillId="2" borderId="26" xfId="49" applyFont="1" applyFill="1" applyBorder="1" applyAlignment="1">
      <alignment horizontal="center" vertical="center" wrapText="1"/>
    </xf>
    <xf numFmtId="176" fontId="3" fillId="2" borderId="2" xfId="49" applyNumberFormat="1" applyFont="1" applyFill="1" applyBorder="1" applyAlignment="1">
      <alignment horizontal="right" vertical="center" wrapText="1"/>
    </xf>
    <xf numFmtId="179" fontId="11" fillId="2" borderId="26" xfId="49" applyNumberFormat="1" applyFont="1" applyFill="1" applyBorder="1" applyAlignment="1">
      <alignment horizontal="right" vertical="center"/>
    </xf>
    <xf numFmtId="179" fontId="3" fillId="3" borderId="9" xfId="49" applyNumberFormat="1" applyFont="1" applyFill="1" applyBorder="1" applyAlignment="1">
      <alignment horizontal="right" vertical="center"/>
    </xf>
    <xf numFmtId="0" fontId="4" fillId="2" borderId="39" xfId="49" applyFont="1" applyFill="1" applyBorder="1" applyAlignment="1">
      <alignment horizontal="left" vertical="center" wrapText="1"/>
    </xf>
    <xf numFmtId="180" fontId="3" fillId="4" borderId="8" xfId="49" applyNumberFormat="1" applyFont="1" applyFill="1" applyBorder="1" applyAlignment="1">
      <alignment horizontal="right" vertical="center"/>
    </xf>
    <xf numFmtId="180" fontId="3" fillId="4" borderId="7" xfId="49" applyNumberFormat="1" applyFont="1" applyFill="1" applyBorder="1" applyAlignment="1">
      <alignment horizontal="center" vertical="center"/>
    </xf>
    <xf numFmtId="176" fontId="4" fillId="5" borderId="7" xfId="49" applyNumberFormat="1" applyFont="1" applyFill="1" applyBorder="1" applyAlignment="1">
      <alignment horizontal="right" vertical="center"/>
    </xf>
    <xf numFmtId="0" fontId="3" fillId="5" borderId="7" xfId="49" applyFont="1" applyFill="1" applyBorder="1" applyAlignment="1">
      <alignment horizontal="center" vertical="center"/>
    </xf>
    <xf numFmtId="0" fontId="4" fillId="2" borderId="40" xfId="49" applyFont="1" applyFill="1" applyBorder="1" applyAlignment="1">
      <alignment horizontal="center" vertical="center" wrapText="1"/>
    </xf>
    <xf numFmtId="176" fontId="3" fillId="3" borderId="9" xfId="49" applyNumberFormat="1" applyFont="1" applyFill="1" applyBorder="1" applyAlignment="1">
      <alignment horizontal="right" vertical="center"/>
    </xf>
    <xf numFmtId="178" fontId="3" fillId="4" borderId="9" xfId="49" applyNumberFormat="1" applyFont="1" applyFill="1" applyBorder="1" applyAlignment="1">
      <alignment horizontal="right" vertical="center"/>
    </xf>
    <xf numFmtId="177" fontId="3" fillId="4" borderId="11" xfId="49" applyNumberFormat="1" applyFont="1" applyFill="1" applyBorder="1" applyAlignment="1">
      <alignment horizontal="center" vertical="center" wrapText="1"/>
    </xf>
    <xf numFmtId="177" fontId="3" fillId="4" borderId="19" xfId="49" applyNumberFormat="1" applyFont="1" applyFill="1" applyBorder="1" applyAlignment="1">
      <alignment horizontal="center" vertical="center" wrapText="1"/>
    </xf>
    <xf numFmtId="177" fontId="3" fillId="4" borderId="7" xfId="49" applyNumberFormat="1" applyFont="1" applyFill="1" applyBorder="1" applyAlignment="1">
      <alignment horizontal="right" vertical="center" wrapText="1"/>
    </xf>
    <xf numFmtId="177" fontId="3" fillId="4" borderId="10" xfId="49" applyNumberFormat="1" applyFont="1" applyFill="1" applyBorder="1" applyAlignment="1">
      <alignment horizontal="right" vertical="center" wrapText="1"/>
    </xf>
    <xf numFmtId="0" fontId="5" fillId="2" borderId="12" xfId="49" applyFont="1" applyFill="1" applyBorder="1" applyAlignment="1">
      <alignment wrapText="1"/>
    </xf>
    <xf numFmtId="177" fontId="3" fillId="4" borderId="2" xfId="49" applyNumberFormat="1" applyFont="1" applyFill="1" applyBorder="1" applyAlignment="1">
      <alignment horizontal="center" vertical="center" wrapText="1"/>
    </xf>
    <xf numFmtId="177" fontId="3" fillId="4" borderId="8" xfId="49" applyNumberFormat="1" applyFont="1" applyFill="1" applyBorder="1" applyAlignment="1">
      <alignment horizontal="center" vertical="center" wrapText="1"/>
    </xf>
    <xf numFmtId="0" fontId="4" fillId="2" borderId="3" xfId="49" applyFont="1" applyFill="1" applyBorder="1" applyAlignment="1">
      <alignment horizontal="center" vertical="top" wrapText="1"/>
    </xf>
    <xf numFmtId="0" fontId="4" fillId="2" borderId="4" xfId="49" applyFont="1" applyFill="1" applyBorder="1" applyAlignment="1">
      <alignment horizontal="center" vertical="top" wrapText="1"/>
    </xf>
    <xf numFmtId="0" fontId="4" fillId="2" borderId="3" xfId="49" applyFont="1" applyFill="1" applyBorder="1" applyAlignment="1">
      <alignment horizontal="center" wrapText="1"/>
    </xf>
    <xf numFmtId="0" fontId="4" fillId="2" borderId="20" xfId="49" applyFont="1" applyFill="1" applyBorder="1" applyAlignment="1">
      <alignment horizontal="center" wrapText="1"/>
    </xf>
    <xf numFmtId="0" fontId="5" fillId="2" borderId="26" xfId="49" applyFont="1" applyFill="1" applyBorder="1"/>
    <xf numFmtId="178" fontId="3" fillId="4" borderId="15" xfId="49" applyNumberFormat="1" applyFont="1" applyFill="1" applyBorder="1" applyAlignment="1">
      <alignment horizontal="right" vertical="center"/>
    </xf>
    <xf numFmtId="178" fontId="3" fillId="4" borderId="15" xfId="49" applyNumberFormat="1" applyFont="1" applyFill="1" applyBorder="1" applyAlignment="1">
      <alignment horizontal="center" vertical="center"/>
    </xf>
    <xf numFmtId="178" fontId="3" fillId="4" borderId="16" xfId="49" applyNumberFormat="1" applyFont="1" applyFill="1" applyBorder="1" applyAlignment="1">
      <alignment horizontal="right" vertical="center"/>
    </xf>
    <xf numFmtId="178" fontId="3" fillId="4" borderId="19" xfId="49" applyNumberFormat="1" applyFont="1" applyFill="1" applyBorder="1" applyAlignment="1">
      <alignment horizontal="right" vertical="center"/>
    </xf>
    <xf numFmtId="0" fontId="3" fillId="4" borderId="7" xfId="49" applyFont="1" applyFill="1" applyBorder="1" applyAlignment="1">
      <alignment horizontal="right" vertical="center" wrapText="1"/>
    </xf>
    <xf numFmtId="0" fontId="3" fillId="4" borderId="10" xfId="49" applyFont="1" applyFill="1" applyBorder="1" applyAlignment="1">
      <alignment horizontal="right" vertical="center" wrapText="1"/>
    </xf>
    <xf numFmtId="0" fontId="4" fillId="2" borderId="3" xfId="49" applyFont="1" applyFill="1" applyBorder="1" applyAlignment="1">
      <alignment horizontal="left" wrapText="1"/>
    </xf>
    <xf numFmtId="0" fontId="4" fillId="2" borderId="5" xfId="49" applyFont="1" applyFill="1" applyBorder="1" applyAlignment="1">
      <alignment horizontal="left" wrapText="1"/>
    </xf>
    <xf numFmtId="0" fontId="4" fillId="2" borderId="4" xfId="49" applyFont="1" applyFill="1" applyBorder="1" applyAlignment="1">
      <alignment horizontal="left" wrapText="1"/>
    </xf>
    <xf numFmtId="0" fontId="12" fillId="2" borderId="0" xfId="49" applyFont="1" applyFill="1" applyAlignment="1">
      <alignment horizontal="center" vertical="center"/>
    </xf>
    <xf numFmtId="49" fontId="13" fillId="2" borderId="1" xfId="49" applyNumberFormat="1" applyFont="1" applyFill="1" applyBorder="1" applyAlignment="1">
      <alignment horizontal="left" vertical="center" wrapText="1"/>
    </xf>
    <xf numFmtId="0" fontId="6" fillId="2" borderId="1" xfId="49" applyFont="1" applyFill="1" applyBorder="1" applyAlignment="1">
      <alignment vertical="center"/>
    </xf>
    <xf numFmtId="0" fontId="14" fillId="2" borderId="1" xfId="49" applyFont="1" applyFill="1" applyBorder="1" applyAlignment="1">
      <alignment horizontal="right" vertical="center"/>
    </xf>
    <xf numFmtId="0" fontId="15" fillId="2" borderId="2" xfId="49" applyFont="1" applyFill="1" applyBorder="1" applyAlignment="1">
      <alignment horizontal="center" vertical="center"/>
    </xf>
    <xf numFmtId="0" fontId="15" fillId="2" borderId="2" xfId="49" applyFont="1" applyFill="1" applyBorder="1" applyAlignment="1">
      <alignment horizontal="center" vertical="center" wrapText="1"/>
    </xf>
    <xf numFmtId="0" fontId="16" fillId="2" borderId="2" xfId="49" applyFont="1" applyFill="1" applyBorder="1" applyAlignment="1">
      <alignment vertical="center"/>
    </xf>
    <xf numFmtId="180" fontId="16" fillId="2" borderId="2" xfId="49" applyNumberFormat="1" applyFont="1" applyFill="1" applyBorder="1" applyAlignment="1">
      <alignment horizontal="right" vertical="center"/>
    </xf>
    <xf numFmtId="177" fontId="16" fillId="2" borderId="2" xfId="49" applyNumberFormat="1" applyFont="1" applyFill="1" applyBorder="1" applyAlignment="1">
      <alignment horizontal="right" vertical="center"/>
    </xf>
    <xf numFmtId="0" fontId="16" fillId="2" borderId="0" xfId="49" applyFont="1" applyFill="1"/>
    <xf numFmtId="0" fontId="16" fillId="2" borderId="41" xfId="49" applyFont="1" applyFill="1" applyBorder="1" applyAlignment="1">
      <alignment horizontal="right" vertical="center"/>
    </xf>
    <xf numFmtId="49" fontId="17" fillId="2" borderId="0" xfId="49" applyNumberFormat="1" applyFont="1" applyFill="1" applyAlignment="1">
      <alignment horizontal="center" vertical="center"/>
    </xf>
    <xf numFmtId="0" fontId="17" fillId="2" borderId="0" xfId="49" applyFont="1" applyFill="1" applyAlignment="1">
      <alignment horizontal="center" vertical="center"/>
    </xf>
    <xf numFmtId="49" fontId="16" fillId="2" borderId="1" xfId="49" applyNumberFormat="1" applyFont="1" applyFill="1" applyBorder="1" applyAlignment="1">
      <alignment vertical="center"/>
    </xf>
    <xf numFmtId="49" fontId="16" fillId="2" borderId="1" xfId="49" applyNumberFormat="1" applyFont="1" applyFill="1" applyBorder="1" applyAlignment="1">
      <alignment horizontal="center" vertical="center"/>
    </xf>
    <xf numFmtId="49" fontId="16" fillId="2" borderId="1" xfId="49" applyNumberFormat="1" applyFont="1" applyFill="1" applyBorder="1" applyAlignment="1">
      <alignment horizontal="right" vertical="center"/>
    </xf>
    <xf numFmtId="49" fontId="15" fillId="2" borderId="2" xfId="49" applyNumberFormat="1" applyFont="1" applyFill="1" applyBorder="1" applyAlignment="1">
      <alignment horizontal="center" vertical="center" wrapText="1"/>
    </xf>
    <xf numFmtId="49" fontId="16" fillId="2" borderId="7" xfId="49" applyNumberFormat="1" applyFont="1" applyFill="1" applyBorder="1" applyAlignment="1">
      <alignment horizontal="left" vertical="center"/>
    </xf>
    <xf numFmtId="49" fontId="16" fillId="2" borderId="7" xfId="49" applyNumberFormat="1" applyFont="1" applyFill="1" applyBorder="1" applyAlignment="1">
      <alignment horizontal="center" vertical="center"/>
    </xf>
    <xf numFmtId="49" fontId="16" fillId="2" borderId="9" xfId="49" applyNumberFormat="1" applyFont="1" applyFill="1" applyBorder="1" applyAlignment="1">
      <alignment horizontal="left" vertical="center"/>
    </xf>
    <xf numFmtId="49" fontId="16" fillId="2" borderId="9" xfId="49" applyNumberFormat="1" applyFont="1" applyFill="1" applyBorder="1" applyAlignment="1">
      <alignment horizontal="center" vertical="center" wrapText="1"/>
    </xf>
    <xf numFmtId="176" fontId="16" fillId="2" borderId="9" xfId="49" applyNumberFormat="1" applyFont="1" applyFill="1" applyBorder="1" applyAlignment="1">
      <alignment horizontal="right" vertical="center"/>
    </xf>
    <xf numFmtId="176" fontId="16" fillId="3" borderId="9" xfId="49" applyNumberFormat="1" applyFont="1" applyFill="1" applyBorder="1" applyAlignment="1">
      <alignment horizontal="right" vertical="center"/>
    </xf>
    <xf numFmtId="179" fontId="16" fillId="2" borderId="9" xfId="49" applyNumberFormat="1" applyFont="1" applyFill="1" applyBorder="1" applyAlignment="1">
      <alignment horizontal="right" vertical="center"/>
    </xf>
    <xf numFmtId="0" fontId="16" fillId="2" borderId="42" xfId="49" applyFont="1" applyFill="1" applyBorder="1" applyAlignment="1">
      <alignment vertical="center"/>
    </xf>
    <xf numFmtId="49" fontId="16" fillId="2" borderId="42" xfId="49" applyNumberFormat="1" applyFont="1" applyFill="1" applyBorder="1" applyAlignment="1">
      <alignment horizontal="right" vertical="center"/>
    </xf>
    <xf numFmtId="49" fontId="16" fillId="2" borderId="17" xfId="49" applyNumberFormat="1" applyFont="1" applyFill="1" applyBorder="1" applyAlignment="1">
      <alignment vertical="center"/>
    </xf>
    <xf numFmtId="49" fontId="16" fillId="2" borderId="17" xfId="49" applyNumberFormat="1" applyFont="1" applyFill="1" applyBorder="1" applyAlignment="1">
      <alignment horizontal="center" vertical="center"/>
    </xf>
    <xf numFmtId="49" fontId="5" fillId="2" borderId="17" xfId="49" applyNumberFormat="1" applyFont="1" applyFill="1" applyBorder="1"/>
    <xf numFmtId="49" fontId="16" fillId="2" borderId="17" xfId="49" applyNumberFormat="1" applyFont="1" applyFill="1" applyBorder="1" applyAlignment="1">
      <alignment horizontal="right" vertical="center"/>
    </xf>
    <xf numFmtId="49" fontId="15" fillId="2" borderId="9" xfId="49" applyNumberFormat="1" applyFont="1" applyFill="1" applyBorder="1" applyAlignment="1">
      <alignment horizontal="center" vertical="center" wrapText="1"/>
    </xf>
    <xf numFmtId="49" fontId="16" fillId="2" borderId="9" xfId="49" applyNumberFormat="1" applyFont="1" applyFill="1" applyBorder="1" applyAlignment="1">
      <alignment horizontal="center" vertical="center"/>
    </xf>
    <xf numFmtId="49" fontId="16" fillId="2" borderId="9" xfId="49" applyNumberFormat="1" applyFont="1" applyFill="1" applyBorder="1" applyAlignment="1">
      <alignment vertical="center"/>
    </xf>
    <xf numFmtId="49" fontId="16" fillId="2" borderId="9" xfId="49" applyNumberFormat="1" applyFont="1" applyFill="1" applyBorder="1" applyAlignment="1">
      <alignment horizontal="left" vertical="center" wrapText="1"/>
    </xf>
    <xf numFmtId="0" fontId="18" fillId="2" borderId="42" xfId="49" applyFont="1" applyFill="1" applyBorder="1"/>
    <xf numFmtId="0" fontId="18" fillId="2" borderId="42" xfId="49" applyFont="1" applyFill="1" applyBorder="1" applyAlignment="1">
      <alignment horizontal="center"/>
    </xf>
    <xf numFmtId="0" fontId="16" fillId="2" borderId="42" xfId="49" applyFont="1" applyFill="1" applyBorder="1" applyAlignment="1">
      <alignment horizontal="right" vertical="center"/>
    </xf>
    <xf numFmtId="0" fontId="19" fillId="2" borderId="0" xfId="49" applyFont="1" applyFill="1" applyAlignment="1">
      <alignment horizontal="center" vertical="center"/>
    </xf>
    <xf numFmtId="49" fontId="16" fillId="2" borderId="17" xfId="49" applyNumberFormat="1" applyFont="1" applyFill="1" applyBorder="1" applyAlignment="1">
      <alignment horizontal="left" vertical="center" wrapText="1"/>
    </xf>
    <xf numFmtId="0" fontId="18" fillId="2" borderId="17" xfId="49" applyFont="1" applyFill="1" applyBorder="1" applyAlignment="1">
      <alignment vertical="center"/>
    </xf>
    <xf numFmtId="0" fontId="18" fillId="2" borderId="17" xfId="49" applyFont="1" applyFill="1" applyBorder="1" applyAlignment="1">
      <alignment horizontal="center" vertical="center"/>
    </xf>
    <xf numFmtId="49" fontId="15" fillId="2" borderId="9" xfId="49" applyNumberFormat="1" applyFont="1" applyFill="1" applyBorder="1" applyAlignment="1">
      <alignment horizontal="center" vertical="center"/>
    </xf>
    <xf numFmtId="176" fontId="16" fillId="2" borderId="9" xfId="49" applyNumberFormat="1" applyFont="1" applyFill="1" applyBorder="1" applyAlignment="1">
      <alignment horizontal="center" vertical="center"/>
    </xf>
    <xf numFmtId="49" fontId="16" fillId="2" borderId="9" xfId="49" applyNumberFormat="1" applyFont="1" applyFill="1" applyBorder="1" applyAlignment="1">
      <alignment vertical="center" wrapText="1"/>
    </xf>
    <xf numFmtId="177" fontId="16" fillId="2" borderId="9" xfId="49" applyNumberFormat="1" applyFont="1" applyFill="1" applyBorder="1" applyAlignment="1">
      <alignment horizontal="right" vertical="center"/>
    </xf>
    <xf numFmtId="0" fontId="16" fillId="2" borderId="9" xfId="49" applyFont="1" applyFill="1" applyBorder="1" applyAlignment="1">
      <alignment horizontal="center" vertical="center"/>
    </xf>
    <xf numFmtId="49" fontId="18" fillId="2" borderId="42" xfId="49" applyNumberFormat="1" applyFont="1" applyFill="1" applyBorder="1" applyAlignment="1">
      <alignment vertical="center"/>
    </xf>
    <xf numFmtId="0" fontId="18" fillId="2" borderId="42" xfId="49" applyFont="1" applyFill="1" applyBorder="1" applyAlignment="1">
      <alignment vertical="center"/>
    </xf>
    <xf numFmtId="0" fontId="18" fillId="2" borderId="42" xfId="49" applyFont="1" applyFill="1" applyBorder="1" applyAlignment="1">
      <alignment horizontal="center" vertical="center"/>
    </xf>
    <xf numFmtId="0" fontId="16" fillId="2" borderId="0" xfId="49" applyFont="1" applyFill="1" applyAlignment="1">
      <alignment horizontal="right"/>
    </xf>
    <xf numFmtId="0" fontId="16" fillId="2" borderId="17" xfId="49" applyFont="1" applyFill="1" applyBorder="1" applyAlignment="1">
      <alignment horizontal="right" vertical="center"/>
    </xf>
    <xf numFmtId="49" fontId="17" fillId="2" borderId="38" xfId="49" applyNumberFormat="1" applyFont="1" applyFill="1" applyBorder="1" applyAlignment="1">
      <alignment horizontal="center" vertical="center"/>
    </xf>
    <xf numFmtId="0" fontId="5" fillId="2" borderId="43" xfId="49" applyFont="1" applyFill="1" applyBorder="1"/>
    <xf numFmtId="0" fontId="17" fillId="2" borderId="44" xfId="49" applyFont="1" applyFill="1" applyBorder="1" applyAlignment="1">
      <alignment horizontal="center" vertical="center"/>
    </xf>
    <xf numFmtId="0" fontId="17" fillId="2" borderId="38" xfId="49" applyFont="1" applyFill="1" applyBorder="1" applyAlignment="1">
      <alignment horizontal="center" vertical="center"/>
    </xf>
    <xf numFmtId="49" fontId="16" fillId="2" borderId="0" xfId="49" applyNumberFormat="1" applyFont="1" applyFill="1" applyAlignment="1">
      <alignment vertical="center"/>
    </xf>
    <xf numFmtId="49" fontId="16" fillId="2" borderId="38" xfId="49" applyNumberFormat="1" applyFont="1" applyFill="1" applyBorder="1" applyAlignment="1">
      <alignment horizontal="right" vertical="center"/>
    </xf>
    <xf numFmtId="49" fontId="16" fillId="2" borderId="1" xfId="49" applyNumberFormat="1" applyFont="1" applyFill="1" applyBorder="1"/>
    <xf numFmtId="49" fontId="16" fillId="2" borderId="35" xfId="49" applyNumberFormat="1" applyFont="1" applyFill="1" applyBorder="1" applyAlignment="1">
      <alignment horizontal="right" vertical="center"/>
    </xf>
    <xf numFmtId="49" fontId="15" fillId="2" borderId="8" xfId="49" applyNumberFormat="1" applyFont="1" applyFill="1" applyBorder="1" applyAlignment="1">
      <alignment horizontal="center" vertical="center"/>
    </xf>
    <xf numFmtId="49" fontId="15" fillId="2" borderId="12" xfId="49" applyNumberFormat="1" applyFont="1" applyFill="1" applyBorder="1" applyAlignment="1">
      <alignment horizontal="center" vertical="center"/>
    </xf>
    <xf numFmtId="49" fontId="16" fillId="2" borderId="8" xfId="49" applyNumberFormat="1" applyFont="1" applyFill="1" applyBorder="1" applyAlignment="1">
      <alignment vertical="center"/>
    </xf>
    <xf numFmtId="0" fontId="5" fillId="2" borderId="12" xfId="49" applyFont="1" applyFill="1" applyBorder="1"/>
    <xf numFmtId="49" fontId="16" fillId="2" borderId="26" xfId="49" applyNumberFormat="1" applyFont="1" applyFill="1" applyBorder="1" applyAlignment="1">
      <alignment vertical="center"/>
    </xf>
    <xf numFmtId="49" fontId="16" fillId="2" borderId="8" xfId="49" applyNumberFormat="1" applyFont="1" applyFill="1" applyBorder="1" applyAlignment="1">
      <alignment horizontal="center" vertical="center"/>
    </xf>
    <xf numFmtId="49" fontId="16" fillId="2" borderId="2" xfId="49" applyNumberFormat="1" applyFont="1" applyFill="1" applyBorder="1" applyAlignment="1">
      <alignment vertical="center"/>
    </xf>
    <xf numFmtId="179" fontId="16" fillId="3" borderId="9" xfId="49" applyNumberFormat="1" applyFont="1" applyFill="1" applyBorder="1" applyAlignment="1">
      <alignment horizontal="right" vertical="center"/>
    </xf>
    <xf numFmtId="49" fontId="16" fillId="2" borderId="7" xfId="49" applyNumberFormat="1" applyFont="1" applyFill="1" applyBorder="1" applyAlignment="1">
      <alignment vertical="center"/>
    </xf>
    <xf numFmtId="49" fontId="16" fillId="2" borderId="26" xfId="49" applyNumberFormat="1" applyFont="1" applyFill="1" applyBorder="1" applyAlignment="1">
      <alignment horizontal="left" vertical="center"/>
    </xf>
    <xf numFmtId="49" fontId="16" fillId="2" borderId="15" xfId="49" applyNumberFormat="1" applyFont="1" applyFill="1" applyBorder="1" applyAlignment="1">
      <alignment vertical="center"/>
    </xf>
    <xf numFmtId="49" fontId="16" fillId="2" borderId="11" xfId="49" applyNumberFormat="1" applyFont="1" applyFill="1" applyBorder="1" applyAlignment="1">
      <alignment vertical="center"/>
    </xf>
    <xf numFmtId="180" fontId="16" fillId="3" borderId="9" xfId="49" applyNumberFormat="1" applyFont="1" applyFill="1" applyBorder="1" applyAlignment="1">
      <alignment horizontal="right" vertical="center"/>
    </xf>
    <xf numFmtId="179" fontId="16" fillId="2" borderId="9" xfId="49" applyNumberFormat="1" applyFont="1" applyFill="1" applyBorder="1" applyAlignment="1">
      <alignment horizontal="center" vertical="center"/>
    </xf>
    <xf numFmtId="177" fontId="16" fillId="3" borderId="9" xfId="49" applyNumberFormat="1" applyFont="1" applyFill="1" applyBorder="1" applyAlignment="1">
      <alignment horizontal="right" vertical="center"/>
    </xf>
    <xf numFmtId="49" fontId="16" fillId="2" borderId="10" xfId="49" applyNumberFormat="1" applyFont="1" applyFill="1" applyBorder="1" applyAlignment="1">
      <alignment horizontal="center" vertical="center"/>
    </xf>
    <xf numFmtId="49" fontId="16" fillId="2" borderId="42" xfId="49" applyNumberFormat="1" applyFont="1" applyFill="1" applyBorder="1" applyAlignment="1">
      <alignment vertical="center"/>
    </xf>
    <xf numFmtId="0" fontId="5" fillId="2" borderId="42" xfId="49" applyFont="1" applyFill="1" applyBorder="1"/>
    <xf numFmtId="49" fontId="20" fillId="2" borderId="0" xfId="49" applyNumberFormat="1" applyFont="1" applyFill="1" applyAlignment="1">
      <alignment horizontal="center" vertical="center"/>
    </xf>
    <xf numFmtId="0" fontId="20" fillId="2" borderId="0" xfId="49" applyFont="1" applyFill="1" applyAlignment="1">
      <alignment horizontal="center" vertical="center"/>
    </xf>
    <xf numFmtId="49" fontId="15" fillId="2" borderId="2" xfId="49" applyNumberFormat="1" applyFont="1" applyFill="1" applyBorder="1" applyAlignment="1">
      <alignment horizontal="center" vertical="center"/>
    </xf>
    <xf numFmtId="49" fontId="15" fillId="2" borderId="7" xfId="49" applyNumberFormat="1" applyFont="1" applyFill="1" applyBorder="1" applyAlignment="1">
      <alignment horizontal="center" vertical="center" wrapText="1"/>
    </xf>
    <xf numFmtId="49" fontId="16" fillId="2" borderId="2" xfId="49" applyNumberFormat="1" applyFont="1" applyFill="1" applyBorder="1" applyAlignment="1">
      <alignment horizontal="center" vertical="center"/>
    </xf>
    <xf numFmtId="179" fontId="16" fillId="2" borderId="2" xfId="49" applyNumberFormat="1" applyFont="1" applyFill="1" applyBorder="1" applyAlignment="1">
      <alignment horizontal="right" vertical="center"/>
    </xf>
    <xf numFmtId="49" fontId="16" fillId="2" borderId="15" xfId="49" applyNumberFormat="1" applyFont="1" applyFill="1" applyBorder="1" applyAlignment="1">
      <alignment horizontal="center" vertical="center"/>
    </xf>
    <xf numFmtId="180" fontId="16" fillId="2" borderId="15" xfId="49" applyNumberFormat="1" applyFont="1" applyFill="1" applyBorder="1" applyAlignment="1">
      <alignment horizontal="right" vertical="center"/>
    </xf>
    <xf numFmtId="49" fontId="16" fillId="2" borderId="11" xfId="49" applyNumberFormat="1" applyFont="1" applyFill="1" applyBorder="1" applyAlignment="1">
      <alignment horizontal="center" vertical="center"/>
    </xf>
    <xf numFmtId="180" fontId="16" fillId="2" borderId="11" xfId="49" applyNumberFormat="1" applyFont="1" applyFill="1" applyBorder="1" applyAlignment="1">
      <alignment horizontal="right" vertical="center"/>
    </xf>
    <xf numFmtId="49" fontId="16" fillId="2" borderId="7" xfId="49" applyNumberFormat="1" applyFont="1" applyFill="1" applyBorder="1" applyAlignment="1">
      <alignment horizontal="center" vertical="center" wrapText="1"/>
    </xf>
    <xf numFmtId="180" fontId="16" fillId="2" borderId="2" xfId="49" applyNumberFormat="1" applyFont="1" applyFill="1" applyBorder="1" applyAlignment="1">
      <alignment horizontal="center" vertical="center" wrapText="1"/>
    </xf>
    <xf numFmtId="180" fontId="16" fillId="2" borderId="2" xfId="49" applyNumberFormat="1" applyFont="1" applyFill="1" applyBorder="1" applyAlignment="1">
      <alignment horizontal="right" vertical="center" wrapText="1"/>
    </xf>
    <xf numFmtId="176" fontId="16" fillId="2" borderId="15" xfId="49" applyNumberFormat="1" applyFont="1" applyFill="1" applyBorder="1" applyAlignment="1">
      <alignment horizontal="right" vertical="center"/>
    </xf>
    <xf numFmtId="179" fontId="16" fillId="2" borderId="8" xfId="49" applyNumberFormat="1" applyFont="1" applyFill="1" applyBorder="1" applyAlignment="1">
      <alignment horizontal="right" vertical="center"/>
    </xf>
    <xf numFmtId="176" fontId="16" fillId="2" borderId="11" xfId="49" applyNumberFormat="1" applyFont="1" applyFill="1" applyBorder="1" applyAlignment="1">
      <alignment horizontal="right" vertical="center"/>
    </xf>
    <xf numFmtId="49" fontId="16" fillId="2" borderId="2" xfId="49" applyNumberFormat="1" applyFont="1" applyFill="1" applyBorder="1" applyAlignment="1">
      <alignment horizontal="center" vertical="center" wrapText="1"/>
    </xf>
    <xf numFmtId="176" fontId="16" fillId="3" borderId="11" xfId="49" applyNumberFormat="1" applyFont="1" applyFill="1" applyBorder="1" applyAlignment="1">
      <alignment horizontal="right" vertical="center"/>
    </xf>
    <xf numFmtId="176" fontId="16" fillId="3" borderId="7" xfId="49" applyNumberFormat="1" applyFont="1" applyFill="1" applyBorder="1" applyAlignment="1">
      <alignment horizontal="right" vertical="center"/>
    </xf>
    <xf numFmtId="180" fontId="16" fillId="2" borderId="7" xfId="49" applyNumberFormat="1" applyFont="1" applyFill="1" applyBorder="1" applyAlignment="1">
      <alignment horizontal="right" vertical="center"/>
    </xf>
    <xf numFmtId="0" fontId="16" fillId="2" borderId="42" xfId="49" applyFont="1" applyFill="1" applyBorder="1" applyAlignment="1">
      <alignment horizontal="center" vertical="center"/>
    </xf>
    <xf numFmtId="49" fontId="16" fillId="2" borderId="2" xfId="49" applyNumberFormat="1" applyFont="1" applyFill="1" applyBorder="1" applyAlignment="1">
      <alignment horizontal="left" vertical="center" wrapText="1"/>
    </xf>
    <xf numFmtId="49" fontId="16" fillId="2" borderId="31" xfId="49" applyNumberFormat="1" applyFont="1" applyFill="1" applyBorder="1" applyAlignment="1">
      <alignment vertical="center"/>
    </xf>
    <xf numFmtId="176" fontId="16" fillId="2" borderId="2" xfId="49" applyNumberFormat="1" applyFont="1" applyFill="1" applyBorder="1" applyAlignment="1">
      <alignment horizontal="right" vertical="center"/>
    </xf>
    <xf numFmtId="176" fontId="16" fillId="3" borderId="2" xfId="49" applyNumberFormat="1" applyFont="1" applyFill="1" applyBorder="1" applyAlignment="1">
      <alignment horizontal="right" vertical="center"/>
    </xf>
    <xf numFmtId="49" fontId="16" fillId="2" borderId="7" xfId="49" applyNumberFormat="1" applyFont="1" applyFill="1" applyBorder="1" applyAlignment="1">
      <alignment horizontal="left" vertical="center" wrapText="1"/>
    </xf>
    <xf numFmtId="179" fontId="16" fillId="2" borderId="7" xfId="49" applyNumberFormat="1" applyFont="1" applyFill="1" applyBorder="1" applyAlignment="1">
      <alignment horizontal="right" vertical="center"/>
    </xf>
    <xf numFmtId="49" fontId="16" fillId="2" borderId="36" xfId="49" applyNumberFormat="1" applyFont="1" applyFill="1" applyBorder="1" applyAlignment="1">
      <alignment vertical="center"/>
    </xf>
    <xf numFmtId="179" fontId="16" fillId="2" borderId="15" xfId="49" applyNumberFormat="1" applyFont="1" applyFill="1" applyBorder="1" applyAlignment="1">
      <alignment horizontal="right" vertical="center"/>
    </xf>
    <xf numFmtId="49" fontId="16" fillId="2" borderId="15" xfId="49" applyNumberFormat="1" applyFont="1" applyFill="1" applyBorder="1" applyAlignment="1">
      <alignment horizontal="center" vertical="center" wrapText="1"/>
    </xf>
    <xf numFmtId="0" fontId="16" fillId="2" borderId="9" xfId="49" applyFont="1" applyFill="1" applyBorder="1" applyAlignment="1">
      <alignment horizontal="left" vertical="center"/>
    </xf>
    <xf numFmtId="0" fontId="16" fillId="2" borderId="26" xfId="49" applyFont="1" applyFill="1" applyBorder="1" applyAlignment="1">
      <alignment horizontal="center" vertical="center"/>
    </xf>
    <xf numFmtId="179" fontId="16" fillId="2" borderId="16" xfId="49" applyNumberFormat="1" applyFont="1" applyFill="1" applyBorder="1" applyAlignment="1">
      <alignment horizontal="right" vertical="center"/>
    </xf>
    <xf numFmtId="49" fontId="16" fillId="2" borderId="11" xfId="49" applyNumberFormat="1" applyFont="1" applyFill="1" applyBorder="1" applyAlignment="1">
      <alignment horizontal="center" vertical="center" wrapText="1"/>
    </xf>
    <xf numFmtId="176" fontId="16" fillId="2" borderId="7" xfId="49" applyNumberFormat="1" applyFont="1" applyFill="1" applyBorder="1" applyAlignment="1">
      <alignment horizontal="right" vertical="center"/>
    </xf>
    <xf numFmtId="49" fontId="16" fillId="2" borderId="1" xfId="49" applyNumberFormat="1" applyFont="1" applyFill="1" applyBorder="1" applyAlignment="1">
      <alignment horizontal="left" vertical="center" wrapText="1"/>
    </xf>
    <xf numFmtId="177" fontId="16" fillId="2" borderId="7" xfId="49" applyNumberFormat="1" applyFont="1" applyFill="1" applyBorder="1" applyAlignment="1">
      <alignment horizontal="right" vertical="center"/>
    </xf>
    <xf numFmtId="179" fontId="16" fillId="2" borderId="2" xfId="49" applyNumberFormat="1" applyFont="1" applyFill="1" applyBorder="1" applyAlignment="1">
      <alignment horizontal="center" vertical="center"/>
    </xf>
    <xf numFmtId="176" fontId="16" fillId="2" borderId="12" xfId="49" applyNumberFormat="1" applyFont="1" applyFill="1" applyBorder="1" applyAlignment="1">
      <alignment horizontal="right" vertical="center"/>
    </xf>
    <xf numFmtId="176" fontId="16" fillId="2" borderId="2" xfId="49" applyNumberFormat="1" applyFont="1" applyFill="1" applyBorder="1" applyAlignment="1">
      <alignment horizontal="center" vertical="center"/>
    </xf>
    <xf numFmtId="176" fontId="16" fillId="2" borderId="8" xfId="49" applyNumberFormat="1" applyFont="1" applyFill="1" applyBorder="1" applyAlignment="1">
      <alignment horizontal="right" vertical="center"/>
    </xf>
    <xf numFmtId="176" fontId="16" fillId="2" borderId="7" xfId="49" applyNumberFormat="1" applyFont="1" applyFill="1" applyBorder="1" applyAlignment="1">
      <alignment horizontal="center" vertical="center"/>
    </xf>
    <xf numFmtId="176" fontId="16" fillId="3" borderId="8" xfId="49" applyNumberFormat="1" applyFont="1" applyFill="1" applyBorder="1" applyAlignment="1">
      <alignment horizontal="right" vertical="center"/>
    </xf>
    <xf numFmtId="49" fontId="16" fillId="2" borderId="10" xfId="49" applyNumberFormat="1" applyFont="1" applyFill="1" applyBorder="1" applyAlignment="1">
      <alignment vertical="center"/>
    </xf>
    <xf numFmtId="176" fontId="16" fillId="2" borderId="27" xfId="49" applyNumberFormat="1" applyFont="1" applyFill="1" applyBorder="1" applyAlignment="1">
      <alignment horizontal="center" vertical="center"/>
    </xf>
    <xf numFmtId="49" fontId="16" fillId="2" borderId="16" xfId="49" applyNumberFormat="1" applyFont="1" applyFill="1" applyBorder="1" applyAlignment="1">
      <alignment horizontal="center" vertical="center"/>
    </xf>
    <xf numFmtId="176" fontId="16" fillId="2" borderId="26" xfId="49" applyNumberFormat="1" applyFont="1" applyFill="1" applyBorder="1" applyAlignment="1">
      <alignment horizontal="right" vertical="center"/>
    </xf>
    <xf numFmtId="49" fontId="16" fillId="2" borderId="19" xfId="49" applyNumberFormat="1" applyFont="1" applyFill="1" applyBorder="1" applyAlignment="1">
      <alignment horizontal="center" vertical="center"/>
    </xf>
    <xf numFmtId="176" fontId="16" fillId="2" borderId="27" xfId="49" applyNumberFormat="1" applyFont="1" applyFill="1" applyBorder="1" applyAlignment="1">
      <alignment horizontal="right" vertical="center"/>
    </xf>
    <xf numFmtId="176" fontId="16" fillId="2" borderId="11" xfId="49" applyNumberFormat="1" applyFont="1" applyFill="1" applyBorder="1" applyAlignment="1">
      <alignment horizontal="center" vertical="center"/>
    </xf>
    <xf numFmtId="179" fontId="16" fillId="2" borderId="19" xfId="49" applyNumberFormat="1" applyFont="1" applyFill="1" applyBorder="1" applyAlignment="1">
      <alignment horizontal="right" vertical="center"/>
    </xf>
    <xf numFmtId="0" fontId="16" fillId="2" borderId="42" xfId="49" applyFont="1" applyFill="1" applyBorder="1" applyAlignment="1">
      <alignment horizontal="left" vertical="center"/>
    </xf>
    <xf numFmtId="177" fontId="16" fillId="2" borderId="42" xfId="49" applyNumberFormat="1" applyFont="1" applyFill="1" applyBorder="1" applyAlignment="1">
      <alignment horizontal="right" vertical="center"/>
    </xf>
    <xf numFmtId="179" fontId="16" fillId="3" borderId="2" xfId="49" applyNumberFormat="1" applyFont="1" applyFill="1" applyBorder="1" applyAlignment="1">
      <alignment horizontal="right" vertical="center"/>
    </xf>
    <xf numFmtId="176" fontId="16" fillId="2" borderId="10" xfId="49" applyNumberFormat="1" applyFont="1" applyFill="1" applyBorder="1" applyAlignment="1">
      <alignment horizontal="right" vertical="center"/>
    </xf>
    <xf numFmtId="179" fontId="16" fillId="2" borderId="11" xfId="49" applyNumberFormat="1" applyFont="1" applyFill="1" applyBorder="1" applyAlignment="1">
      <alignment horizontal="right" vertical="center"/>
    </xf>
    <xf numFmtId="176" fontId="16" fillId="2" borderId="16" xfId="49" applyNumberFormat="1" applyFont="1" applyFill="1" applyBorder="1" applyAlignment="1">
      <alignment horizontal="right" vertical="center"/>
    </xf>
    <xf numFmtId="49" fontId="16" fillId="2" borderId="15" xfId="49" applyNumberFormat="1" applyFont="1" applyFill="1" applyBorder="1" applyAlignment="1">
      <alignment horizontal="left" vertical="center"/>
    </xf>
    <xf numFmtId="176" fontId="16" fillId="3" borderId="19" xfId="49" applyNumberFormat="1" applyFont="1" applyFill="1" applyBorder="1" applyAlignment="1">
      <alignment horizontal="right" vertical="center"/>
    </xf>
    <xf numFmtId="177" fontId="16" fillId="3" borderId="15" xfId="49" applyNumberFormat="1" applyFont="1" applyFill="1" applyBorder="1" applyAlignment="1">
      <alignment horizontal="right" vertical="center"/>
    </xf>
    <xf numFmtId="176" fontId="16" fillId="2" borderId="19" xfId="49" applyNumberFormat="1" applyFont="1" applyFill="1" applyBorder="1" applyAlignment="1">
      <alignment horizontal="center" vertical="center"/>
    </xf>
    <xf numFmtId="49" fontId="16" fillId="2" borderId="8" xfId="49" applyNumberFormat="1" applyFont="1" applyFill="1" applyBorder="1" applyAlignment="1">
      <alignment horizontal="center" vertical="center" wrapText="1"/>
    </xf>
    <xf numFmtId="177" fontId="16" fillId="2" borderId="27" xfId="49" applyNumberFormat="1" applyFont="1" applyFill="1" applyBorder="1" applyAlignment="1">
      <alignment horizontal="center" vertical="center"/>
    </xf>
    <xf numFmtId="177" fontId="16" fillId="2" borderId="26" xfId="49" applyNumberFormat="1" applyFont="1" applyFill="1" applyBorder="1" applyAlignment="1">
      <alignment horizontal="center" vertical="center"/>
    </xf>
    <xf numFmtId="177" fontId="16" fillId="3" borderId="11" xfId="49" applyNumberFormat="1" applyFont="1" applyFill="1" applyBorder="1" applyAlignment="1">
      <alignment horizontal="right" vertical="center"/>
    </xf>
    <xf numFmtId="49" fontId="16" fillId="2" borderId="2" xfId="49" applyNumberFormat="1" applyFont="1" applyFill="1" applyBorder="1" applyAlignment="1">
      <alignment horizontal="left" vertical="center"/>
    </xf>
    <xf numFmtId="179" fontId="16" fillId="2" borderId="10" xfId="49" applyNumberFormat="1" applyFont="1" applyFill="1" applyBorder="1" applyAlignment="1">
      <alignment horizontal="right" vertical="center"/>
    </xf>
    <xf numFmtId="49" fontId="16" fillId="2" borderId="11" xfId="49" applyNumberFormat="1" applyFont="1" applyFill="1" applyBorder="1" applyAlignment="1">
      <alignment horizontal="left" vertical="center"/>
    </xf>
    <xf numFmtId="177" fontId="16" fillId="3" borderId="19" xfId="49" applyNumberFormat="1" applyFont="1" applyFill="1" applyBorder="1" applyAlignment="1">
      <alignment horizontal="right" vertical="center"/>
    </xf>
    <xf numFmtId="49" fontId="17" fillId="2" borderId="0" xfId="49" applyNumberFormat="1" applyFont="1" applyFill="1" applyAlignment="1">
      <alignment horizontal="center" vertical="center" wrapText="1"/>
    </xf>
    <xf numFmtId="0" fontId="17" fillId="2" borderId="0" xfId="49" applyFont="1" applyFill="1" applyAlignment="1">
      <alignment horizontal="center" vertical="center" wrapText="1"/>
    </xf>
    <xf numFmtId="0" fontId="16" fillId="2" borderId="1" xfId="49" applyFont="1" applyFill="1" applyBorder="1" applyAlignment="1">
      <alignment vertical="center" wrapText="1"/>
    </xf>
    <xf numFmtId="49" fontId="5" fillId="2" borderId="1" xfId="49" applyNumberFormat="1" applyFont="1" applyFill="1" applyBorder="1"/>
    <xf numFmtId="49" fontId="16" fillId="2" borderId="1" xfId="49" applyNumberFormat="1" applyFont="1" applyFill="1" applyBorder="1" applyAlignment="1">
      <alignment vertical="center" wrapText="1"/>
    </xf>
    <xf numFmtId="0" fontId="16" fillId="2" borderId="1" xfId="49" applyFont="1" applyFill="1" applyBorder="1" applyAlignment="1">
      <alignment vertical="center"/>
    </xf>
    <xf numFmtId="0" fontId="15" fillId="2" borderId="10" xfId="49" applyFont="1" applyFill="1" applyBorder="1" applyAlignment="1">
      <alignment horizontal="center" vertical="center" wrapText="1"/>
    </xf>
    <xf numFmtId="49" fontId="15" fillId="2" borderId="21" xfId="49" applyNumberFormat="1" applyFont="1" applyFill="1" applyBorder="1" applyAlignment="1">
      <alignment horizontal="center" vertical="center" wrapText="1"/>
    </xf>
    <xf numFmtId="0" fontId="16" fillId="2" borderId="2" xfId="49" applyFont="1" applyFill="1" applyBorder="1" applyAlignment="1">
      <alignment horizontal="center" vertical="center"/>
    </xf>
    <xf numFmtId="180" fontId="16" fillId="2" borderId="2" xfId="49" applyNumberFormat="1" applyFont="1" applyFill="1" applyBorder="1" applyAlignment="1">
      <alignment horizontal="center" vertical="center"/>
    </xf>
    <xf numFmtId="179" fontId="16" fillId="2" borderId="15" xfId="49" applyNumberFormat="1" applyFont="1" applyFill="1" applyBorder="1" applyAlignment="1">
      <alignment horizontal="center" vertical="center"/>
    </xf>
    <xf numFmtId="176" fontId="16" fillId="2" borderId="15" xfId="49" applyNumberFormat="1" applyFont="1" applyFill="1" applyBorder="1" applyAlignment="1">
      <alignment horizontal="center" vertical="center"/>
    </xf>
    <xf numFmtId="49" fontId="18" fillId="2" borderId="42" xfId="49" applyNumberFormat="1" applyFont="1" applyFill="1" applyBorder="1"/>
    <xf numFmtId="49" fontId="16" fillId="2" borderId="42" xfId="49" applyNumberFormat="1" applyFont="1" applyFill="1" applyBorder="1"/>
    <xf numFmtId="0" fontId="16" fillId="2" borderId="1" xfId="49" applyFont="1" applyFill="1" applyBorder="1" applyAlignment="1">
      <alignment horizontal="right" vertical="center" wrapText="1"/>
    </xf>
    <xf numFmtId="179" fontId="16" fillId="3" borderId="8" xfId="49" applyNumberFormat="1" applyFont="1" applyFill="1" applyBorder="1" applyAlignment="1">
      <alignment horizontal="right" vertical="center"/>
    </xf>
    <xf numFmtId="180" fontId="16" fillId="2" borderId="8" xfId="49" applyNumberFormat="1" applyFont="1" applyFill="1" applyBorder="1" applyAlignment="1">
      <alignment horizontal="right" vertical="center"/>
    </xf>
    <xf numFmtId="177" fontId="16" fillId="2" borderId="8" xfId="49" applyNumberFormat="1" applyFont="1" applyFill="1" applyBorder="1" applyAlignment="1">
      <alignment horizontal="center" vertical="center"/>
    </xf>
    <xf numFmtId="177" fontId="16" fillId="2" borderId="8" xfId="49" applyNumberFormat="1" applyFont="1" applyFill="1" applyBorder="1" applyAlignment="1">
      <alignment horizontal="right" vertical="center"/>
    </xf>
    <xf numFmtId="176" fontId="16" fillId="2" borderId="8" xfId="49" applyNumberFormat="1" applyFont="1" applyFill="1" applyBorder="1" applyAlignment="1">
      <alignment horizontal="center" vertical="center"/>
    </xf>
    <xf numFmtId="179" fontId="16" fillId="2" borderId="8" xfId="49" applyNumberFormat="1" applyFont="1" applyFill="1" applyBorder="1" applyAlignment="1">
      <alignment horizontal="center" vertical="center"/>
    </xf>
    <xf numFmtId="49" fontId="16" fillId="2" borderId="42" xfId="49" applyNumberFormat="1" applyFont="1" applyFill="1" applyBorder="1" applyAlignment="1">
      <alignment horizontal="right" vertical="center" wrapText="1"/>
    </xf>
    <xf numFmtId="0" fontId="14" fillId="2" borderId="0" xfId="49" applyFont="1" applyFill="1" applyAlignment="1">
      <alignment vertical="center"/>
    </xf>
    <xf numFmtId="0" fontId="14" fillId="2" borderId="0" xfId="49" applyFont="1" applyFill="1" applyAlignment="1">
      <alignment horizontal="right" vertical="center"/>
    </xf>
    <xf numFmtId="49" fontId="14" fillId="2" borderId="1" xfId="49" applyNumberFormat="1" applyFont="1" applyFill="1" applyBorder="1" applyAlignment="1">
      <alignment horizontal="left" vertical="center" wrapText="1"/>
    </xf>
    <xf numFmtId="0" fontId="21" fillId="2" borderId="2" xfId="49" applyFont="1" applyFill="1" applyBorder="1" applyAlignment="1">
      <alignment horizontal="center" vertical="center"/>
    </xf>
    <xf numFmtId="0" fontId="21" fillId="2" borderId="2" xfId="49" applyFont="1" applyFill="1" applyBorder="1" applyAlignment="1">
      <alignment horizontal="center" vertical="center" wrapText="1"/>
    </xf>
    <xf numFmtId="0" fontId="14" fillId="2" borderId="2" xfId="49" applyFont="1" applyFill="1" applyBorder="1" applyAlignment="1">
      <alignment vertical="center"/>
    </xf>
    <xf numFmtId="176" fontId="14" fillId="6" borderId="2" xfId="49" applyNumberFormat="1" applyFont="1" applyFill="1" applyBorder="1" applyAlignment="1">
      <alignment horizontal="right" vertical="center"/>
    </xf>
    <xf numFmtId="176" fontId="14" fillId="2" borderId="2" xfId="49" applyNumberFormat="1" applyFont="1" applyFill="1" applyBorder="1" applyAlignment="1">
      <alignment horizontal="right" vertical="center"/>
    </xf>
    <xf numFmtId="0" fontId="22" fillId="2" borderId="0" xfId="49" applyFont="1" applyFill="1"/>
    <xf numFmtId="49" fontId="16" fillId="2" borderId="0" xfId="49" applyNumberFormat="1" applyFont="1" applyFill="1" applyAlignment="1">
      <alignment horizontal="right" vertical="center"/>
    </xf>
    <xf numFmtId="49" fontId="16" fillId="2" borderId="2" xfId="49" applyNumberFormat="1" applyFont="1" applyFill="1" applyBorder="1" applyAlignment="1">
      <alignment vertical="center" wrapText="1"/>
    </xf>
    <xf numFmtId="176" fontId="16" fillId="3" borderId="8" xfId="49" applyNumberFormat="1" applyFont="1" applyFill="1" applyBorder="1" applyAlignment="1">
      <alignment horizontal="center" vertical="center"/>
    </xf>
    <xf numFmtId="0" fontId="15" fillId="2" borderId="9" xfId="49" applyFont="1" applyFill="1" applyBorder="1" applyAlignment="1">
      <alignment horizontal="center" vertical="center" wrapText="1"/>
    </xf>
    <xf numFmtId="49" fontId="16" fillId="2" borderId="7" xfId="49" applyNumberFormat="1" applyFont="1" applyFill="1" applyBorder="1" applyAlignment="1">
      <alignment vertical="center" wrapText="1"/>
    </xf>
    <xf numFmtId="49" fontId="15" fillId="2" borderId="21" xfId="49" applyNumberFormat="1" applyFont="1" applyFill="1" applyBorder="1" applyAlignment="1">
      <alignment horizontal="center" vertical="center"/>
    </xf>
    <xf numFmtId="176" fontId="16" fillId="3" borderId="21" xfId="49" applyNumberFormat="1" applyFont="1" applyFill="1" applyBorder="1" applyAlignment="1">
      <alignment horizontal="right" vertical="center"/>
    </xf>
    <xf numFmtId="176" fontId="16" fillId="3" borderId="33" xfId="49" applyNumberFormat="1" applyFont="1" applyFill="1" applyBorder="1" applyAlignment="1">
      <alignment horizontal="right" vertical="center"/>
    </xf>
    <xf numFmtId="176" fontId="16" fillId="3" borderId="12" xfId="49" applyNumberFormat="1" applyFont="1" applyFill="1" applyBorder="1" applyAlignment="1">
      <alignment horizontal="right" vertical="center"/>
    </xf>
    <xf numFmtId="176" fontId="16" fillId="3" borderId="26" xfId="49" applyNumberFormat="1" applyFont="1" applyFill="1" applyBorder="1" applyAlignment="1">
      <alignment horizontal="right" vertical="center"/>
    </xf>
    <xf numFmtId="176" fontId="16" fillId="3" borderId="27" xfId="49" applyNumberFormat="1" applyFont="1" applyFill="1" applyBorder="1" applyAlignment="1">
      <alignment horizontal="right" vertical="center"/>
    </xf>
    <xf numFmtId="49" fontId="18" fillId="2" borderId="0" xfId="49" applyNumberFormat="1" applyFont="1" applyFill="1"/>
    <xf numFmtId="0" fontId="16" fillId="2" borderId="0" xfId="49" applyFont="1" applyFill="1" applyAlignment="1">
      <alignment vertical="center"/>
    </xf>
    <xf numFmtId="0" fontId="16" fillId="2" borderId="0" xfId="49" applyFont="1" applyFill="1" applyAlignment="1">
      <alignment horizontal="right" vertical="center"/>
    </xf>
    <xf numFmtId="0" fontId="16" fillId="2" borderId="1" xfId="49" applyFont="1" applyFill="1" applyBorder="1" applyAlignment="1">
      <alignment horizontal="right" vertical="center"/>
    </xf>
    <xf numFmtId="49" fontId="7" fillId="2" borderId="0" xfId="49" applyNumberFormat="1" applyFont="1" applyFill="1" applyAlignment="1">
      <alignment vertical="center"/>
    </xf>
    <xf numFmtId="49" fontId="16" fillId="2" borderId="1" xfId="49" applyNumberFormat="1" applyFont="1" applyFill="1" applyBorder="1" applyAlignment="1">
      <alignment horizontal="left" vertical="center"/>
    </xf>
    <xf numFmtId="0" fontId="16" fillId="2" borderId="7" xfId="49" applyFont="1" applyFill="1" applyBorder="1" applyAlignment="1">
      <alignment vertical="center"/>
    </xf>
    <xf numFmtId="0" fontId="16" fillId="2" borderId="11" xfId="49" applyFont="1" applyFill="1" applyBorder="1" applyAlignment="1">
      <alignment vertical="center"/>
    </xf>
    <xf numFmtId="49" fontId="15" fillId="2" borderId="0" xfId="49" applyNumberFormat="1" applyFont="1" applyFill="1" applyAlignment="1">
      <alignment horizontal="center" vertical="center"/>
    </xf>
    <xf numFmtId="49" fontId="5" fillId="2" borderId="0" xfId="49" applyNumberFormat="1" applyFont="1" applyFill="1"/>
    <xf numFmtId="49" fontId="16" fillId="2" borderId="0" xfId="49" applyNumberFormat="1" applyFont="1" applyFill="1" applyAlignment="1">
      <alignment horizontal="right"/>
    </xf>
    <xf numFmtId="49" fontId="16" fillId="2" borderId="1" xfId="49" applyNumberFormat="1" applyFont="1" applyFill="1" applyBorder="1" applyAlignment="1">
      <alignment horizontal="right"/>
    </xf>
    <xf numFmtId="0" fontId="16" fillId="2" borderId="7" xfId="49" applyFont="1" applyFill="1" applyBorder="1" applyAlignment="1">
      <alignment vertical="center" wrapText="1"/>
    </xf>
    <xf numFmtId="0" fontId="16" fillId="2" borderId="15" xfId="49" applyFont="1" applyFill="1" applyBorder="1" applyAlignment="1">
      <alignment vertical="center" wrapText="1"/>
    </xf>
    <xf numFmtId="49" fontId="16" fillId="2" borderId="21" xfId="49" applyNumberFormat="1" applyFont="1" applyFill="1" applyBorder="1" applyAlignment="1">
      <alignment horizontal="center" vertical="center"/>
    </xf>
    <xf numFmtId="0" fontId="16" fillId="2" borderId="8" xfId="49" applyFont="1" applyFill="1" applyBorder="1" applyAlignment="1">
      <alignment vertical="center"/>
    </xf>
    <xf numFmtId="49" fontId="16" fillId="2" borderId="45" xfId="49" applyNumberFormat="1" applyFont="1" applyFill="1" applyBorder="1" applyAlignment="1">
      <alignment vertical="center"/>
    </xf>
    <xf numFmtId="49" fontId="16" fillId="2" borderId="21" xfId="49" applyNumberFormat="1" applyFont="1" applyFill="1" applyBorder="1" applyAlignment="1">
      <alignment vertical="center"/>
    </xf>
    <xf numFmtId="0" fontId="16" fillId="2" borderId="10" xfId="49" applyFont="1" applyFill="1" applyBorder="1" applyAlignment="1">
      <alignment vertical="center"/>
    </xf>
    <xf numFmtId="49" fontId="16" fillId="2" borderId="19" xfId="49" applyNumberFormat="1" applyFont="1" applyFill="1" applyBorder="1" applyAlignment="1">
      <alignment vertical="center"/>
    </xf>
    <xf numFmtId="0" fontId="16" fillId="2" borderId="8" xfId="49" applyFont="1" applyFill="1" applyBorder="1" applyAlignment="1">
      <alignment horizontal="center" vertical="center"/>
    </xf>
    <xf numFmtId="0" fontId="18" fillId="2" borderId="0" xfId="49" applyFont="1" applyFill="1"/>
    <xf numFmtId="49" fontId="16" fillId="2" borderId="0" xfId="49" applyNumberFormat="1" applyFont="1" applyFill="1" applyAlignment="1">
      <alignment horizontal="center" vertical="center"/>
    </xf>
    <xf numFmtId="49" fontId="16" fillId="2" borderId="0" xfId="49" applyNumberFormat="1" applyFont="1" applyFill="1" applyAlignment="1">
      <alignment horizontal="left" vertical="center"/>
    </xf>
    <xf numFmtId="49" fontId="16" fillId="2" borderId="0" xfId="49" applyNumberFormat="1" applyFont="1" applyFill="1" applyAlignment="1">
      <alignment horizontal="right" vertical="center" wrapText="1"/>
    </xf>
    <xf numFmtId="49" fontId="15" fillId="2" borderId="31" xfId="49" applyNumberFormat="1" applyFont="1" applyFill="1" applyBorder="1" applyAlignment="1">
      <alignment horizontal="center" vertical="center" wrapText="1"/>
    </xf>
    <xf numFmtId="49" fontId="16" fillId="2" borderId="4" xfId="49" applyNumberFormat="1" applyFont="1" applyFill="1" applyBorder="1" applyAlignment="1">
      <alignment horizontal="left" vertical="center"/>
    </xf>
    <xf numFmtId="0" fontId="15" fillId="2" borderId="0" xfId="49" applyFont="1" applyFill="1" applyAlignment="1">
      <alignment horizontal="center" vertical="center"/>
    </xf>
    <xf numFmtId="0" fontId="9" fillId="2" borderId="0" xfId="49" applyFont="1" applyFill="1" applyAlignment="1">
      <alignment horizontal="center"/>
    </xf>
    <xf numFmtId="0" fontId="15" fillId="2" borderId="8" xfId="49" applyFont="1" applyFill="1" applyBorder="1" applyAlignment="1">
      <alignment horizontal="center" vertical="center"/>
    </xf>
    <xf numFmtId="49" fontId="15" fillId="2" borderId="8" xfId="49" applyNumberFormat="1" applyFont="1" applyFill="1" applyBorder="1" applyAlignment="1">
      <alignment horizontal="center" vertical="center" wrapText="1"/>
    </xf>
    <xf numFmtId="176" fontId="16" fillId="2" borderId="21" xfId="49" applyNumberFormat="1" applyFont="1" applyFill="1" applyBorder="1" applyAlignment="1">
      <alignment horizontal="right" vertical="center"/>
    </xf>
    <xf numFmtId="176" fontId="16" fillId="3" borderId="10" xfId="49" applyNumberFormat="1" applyFont="1" applyFill="1" applyBorder="1" applyAlignment="1">
      <alignment horizontal="right" vertical="center"/>
    </xf>
    <xf numFmtId="0" fontId="23" fillId="2" borderId="0" xfId="49" applyFont="1" applyFill="1" applyAlignment="1">
      <alignment horizontal="center" vertical="center"/>
    </xf>
    <xf numFmtId="0" fontId="5" fillId="0" borderId="0" xfId="49" applyFont="1" applyFill="1"/>
    <xf numFmtId="0" fontId="13" fillId="2" borderId="0" xfId="49" applyFont="1" applyFill="1" applyAlignment="1">
      <alignment horizontal="center" vertical="center"/>
    </xf>
    <xf numFmtId="49" fontId="16" fillId="0" borderId="0" xfId="49" applyNumberFormat="1" applyFont="1" applyFill="1" applyAlignment="1">
      <alignment horizontal="left" vertical="center"/>
    </xf>
    <xf numFmtId="0" fontId="13" fillId="0" borderId="0" xfId="49" applyFont="1" applyFill="1" applyAlignment="1">
      <alignment horizontal="center" vertical="center"/>
    </xf>
    <xf numFmtId="0" fontId="17" fillId="2" borderId="0" xfId="49" applyFont="1" applyFill="1"/>
    <xf numFmtId="0" fontId="7" fillId="2" borderId="0" xfId="49" applyFont="1" applyFill="1"/>
    <xf numFmtId="181" fontId="16" fillId="2" borderId="46" xfId="49" applyNumberFormat="1" applyFont="1" applyFill="1" applyBorder="1" applyAlignment="1">
      <alignment horizontal="center"/>
    </xf>
    <xf numFmtId="49" fontId="16" fillId="2" borderId="0" xfId="49" applyNumberFormat="1" applyFont="1" applyFill="1"/>
    <xf numFmtId="14" fontId="16" fillId="2" borderId="47" xfId="49" applyNumberFormat="1" applyFont="1" applyFill="1" applyBorder="1"/>
    <xf numFmtId="0" fontId="16" fillId="2" borderId="0" xfId="49" applyFont="1" applyFill="1" applyAlignment="1">
      <alignment horizontal="left"/>
    </xf>
    <xf numFmtId="49" fontId="16" fillId="2" borderId="46" xfId="49" applyNumberFormat="1" applyFont="1" applyFill="1" applyBorder="1"/>
    <xf numFmtId="0" fontId="16" fillId="2" borderId="46" xfId="49" applyFont="1" applyFill="1" applyBorder="1"/>
    <xf numFmtId="14" fontId="16" fillId="2" borderId="0" xfId="49" applyNumberFormat="1" applyFont="1" applyFill="1"/>
    <xf numFmtId="49" fontId="16" fillId="2" borderId="47" xfId="49" applyNumberFormat="1" applyFont="1" applyFill="1" applyBorder="1"/>
    <xf numFmtId="0" fontId="5" fillId="2" borderId="0" xfId="49" applyFont="1" applyFill="1" applyAlignment="1">
      <alignment horizontal="left"/>
    </xf>
    <xf numFmtId="49" fontId="16" fillId="2" borderId="46" xfId="49" applyNumberFormat="1" applyFont="1" applyFill="1" applyBorder="1" applyAlignment="1">
      <alignment horizontal="left" vertical="center" wrapText="1"/>
    </xf>
    <xf numFmtId="49" fontId="16" fillId="2" borderId="46" xfId="49" applyNumberFormat="1" applyFont="1" applyFill="1" applyBorder="1" applyAlignment="1">
      <alignment horizontal="center" vertical="center"/>
    </xf>
    <xf numFmtId="0" fontId="16" fillId="2" borderId="47" xfId="49" applyFont="1" applyFill="1" applyBorder="1"/>
    <xf numFmtId="0" fontId="16" fillId="2" borderId="0" xfId="49" applyFont="1" applyFill="1" applyAlignment="1">
      <alignment horizontal="center"/>
    </xf>
    <xf numFmtId="0" fontId="16" fillId="2" borderId="0" xfId="49" applyFont="1" applyFill="1" applyAlignment="1">
      <alignment horizontal="left" wrapText="1"/>
    </xf>
    <xf numFmtId="0" fontId="7" fillId="2" borderId="0" xfId="49" applyFont="1" applyFill="1" applyAlignment="1">
      <alignment horizontal="left"/>
    </xf>
    <xf numFmtId="0" fontId="7" fillId="2" borderId="47" xfId="49" applyFont="1" applyFill="1" applyBorder="1"/>
    <xf numFmtId="0" fontId="7" fillId="2" borderId="0" xfId="49" applyFont="1" applyFill="1" applyAlignment="1">
      <alignment horizontal="center"/>
    </xf>
    <xf numFmtId="0" fontId="5" fillId="2" borderId="0" xfId="49" applyFont="1" applyFill="1" applyAlignment="1">
      <alignment horizontal="center"/>
    </xf>
    <xf numFmtId="0" fontId="24" fillId="2" borderId="0" xfId="49" applyFont="1" applyFill="1" applyAlignment="1">
      <alignment horizontal="center" vertical="center"/>
    </xf>
    <xf numFmtId="0" fontId="14" fillId="2" borderId="0" xfId="49" applyFont="1" applyFill="1"/>
    <xf numFmtId="49" fontId="14" fillId="2" borderId="0" xfId="49" applyNumberFormat="1" applyFont="1" applyFill="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FFFFFF"/>
      <rgbColor rgb="00800080"/>
      <rgbColor rgb="000000FF"/>
      <rgbColor rgb="00C0C0C0"/>
      <rgbColor rgb="0000FF00"/>
      <rgbColor rgb="009999FF"/>
      <rgbColor rgb="00FF0000"/>
      <rgbColor rgb="00FFFFCC"/>
      <rgbColor rgb="0000FFFF"/>
      <rgbColor rgb="00660066"/>
      <rgbColor rgb="00FF00FF"/>
      <rgbColor rgb="000066CC"/>
      <rgbColor rgb="00FFFF00"/>
      <rgbColor rgb="00000080"/>
      <rgbColor rgb="00000080"/>
      <rgbColor rgb="00FFFF00"/>
      <rgbColor rgb="00008000"/>
      <rgbColor rgb="00800080"/>
      <rgbColor rgb="00800000"/>
      <rgbColor rgb="00008080"/>
      <rgbColor rgb="00008080"/>
      <rgbColor rgb="0000CCFF"/>
      <rgbColor rgb="00800080"/>
      <rgbColor rgb="00CCFFCC"/>
      <rgbColor rgb="00808000"/>
      <rgbColor rgb="0099CCFF"/>
      <rgbColor rgb="00C0C0C0"/>
      <rgbColor rgb="00CC99FF"/>
      <rgbColor rgb="00808080"/>
      <rgbColor rgb="003366FF"/>
      <rgbColor rgb="00FF9999"/>
      <rgbColor rgb="0099CC00"/>
      <rgbColor rgb="00663399"/>
      <rgbColor rgb="00FF9900"/>
      <rgbColor rgb="00CCFFFF"/>
      <rgbColor rgb="00666699"/>
      <rgbColor rgb="00FFFFCC"/>
      <rgbColor rgb="00003366"/>
      <rgbColor rgb="00660066"/>
      <rgbColor rgb="00003300"/>
      <rgbColor rgb="008080FF"/>
      <rgbColor rgb="00993300"/>
      <rgbColor rgb="00CC6600"/>
      <rgbColor rgb="00333399"/>
      <rgbColor rgb="00FFCCCC"/>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sharedStrings" Target="sharedStrings.xml"/><Relationship Id="rId37" Type="http://schemas.openxmlformats.org/officeDocument/2006/relationships/theme" Target="theme/theme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showGridLines="0" zoomScalePageLayoutView="60" workbookViewId="0">
      <pane topLeftCell="A2" activePane="bottomRight" state="frozen"/>
      <selection activeCell="A1" sqref="A1"/>
    </sheetView>
  </sheetViews>
  <sheetFormatPr defaultColWidth="8" defaultRowHeight="13.5"/>
  <cols>
    <col min="1" max="1" width="9.46666666666667" style="1"/>
    <col min="2" max="2" width="9.89166666666667" style="1"/>
    <col min="3" max="3" width="12.6166666666667" style="1"/>
    <col min="4" max="4" width="8" style="1" hidden="1"/>
    <col min="5" max="5" width="27.1083333333333" style="1"/>
    <col min="6" max="6" width="15.775" style="1"/>
    <col min="7" max="7" width="13.9083333333333" style="1"/>
    <col min="8" max="8" width="4.875" style="1"/>
    <col min="9" max="9" width="8.6" style="1"/>
    <col min="10" max="10" width="4.73333333333333" style="1"/>
    <col min="11" max="11" width="9.175" style="1"/>
    <col min="12" max="12" width="8.31666666666667" style="1"/>
    <col min="13" max="13" width="17.7833333333333" style="1"/>
    <col min="14" max="14" width="3.15" style="1"/>
  </cols>
  <sheetData>
    <row r="1" ht="17.25" customHeight="1" spans="1:14">
      <c r="A1" s="163"/>
      <c r="B1" s="163"/>
      <c r="C1" s="163"/>
      <c r="D1" s="163"/>
      <c r="E1" s="163"/>
      <c r="F1" s="163"/>
      <c r="G1" s="163"/>
      <c r="H1" s="163"/>
      <c r="I1" s="163"/>
      <c r="J1" s="163"/>
      <c r="K1" s="163"/>
      <c r="L1" s="163"/>
      <c r="M1" s="163"/>
      <c r="N1" s="163"/>
    </row>
    <row r="2" ht="47.25" customHeight="1" spans="1:14">
      <c r="A2" s="269" t="s">
        <v>0</v>
      </c>
      <c r="B2" s="483"/>
      <c r="C2" s="269"/>
      <c r="D2" s="269"/>
      <c r="E2" s="269"/>
      <c r="F2" s="269"/>
      <c r="G2" s="269"/>
      <c r="H2" s="269"/>
      <c r="I2" s="269"/>
      <c r="J2" s="269"/>
      <c r="K2" s="269"/>
      <c r="L2" s="269"/>
      <c r="M2" s="269"/>
      <c r="N2" s="503"/>
    </row>
    <row r="3" ht="19.5" customHeight="1" spans="1:14">
      <c r="A3" s="484"/>
      <c r="B3" s="484"/>
      <c r="C3" s="484"/>
      <c r="D3" s="484"/>
      <c r="E3" s="484"/>
      <c r="F3" s="484"/>
      <c r="G3" s="484"/>
      <c r="H3" s="484"/>
      <c r="I3" s="484"/>
      <c r="J3" s="484"/>
      <c r="K3" s="484"/>
      <c r="L3" s="484"/>
      <c r="M3" s="484"/>
      <c r="N3" s="484"/>
    </row>
    <row r="4" ht="19.5" customHeight="1" spans="1:14">
      <c r="A4" s="266"/>
      <c r="B4" s="306"/>
      <c r="C4" s="306"/>
      <c r="D4" s="306"/>
      <c r="E4" s="306"/>
      <c r="F4" s="306" t="s">
        <v>1</v>
      </c>
      <c r="G4" s="485">
        <v>0</v>
      </c>
      <c r="H4" s="266" t="s">
        <v>2</v>
      </c>
      <c r="I4" s="485">
        <v>0</v>
      </c>
      <c r="J4" s="266" t="s">
        <v>3</v>
      </c>
      <c r="K4" s="485">
        <v>0</v>
      </c>
      <c r="L4" s="266" t="s">
        <v>4</v>
      </c>
      <c r="M4" s="266"/>
      <c r="N4" s="504"/>
    </row>
    <row r="5" ht="19.5" customHeight="1" spans="1:14">
      <c r="A5" s="266"/>
      <c r="B5" s="266"/>
      <c r="C5" s="266"/>
      <c r="D5" s="486"/>
      <c r="E5" s="486"/>
      <c r="F5" s="266"/>
      <c r="G5" s="487"/>
      <c r="H5" s="266"/>
      <c r="I5" s="487"/>
      <c r="J5" s="266"/>
      <c r="K5" s="487"/>
      <c r="L5" s="266"/>
      <c r="M5" s="266"/>
      <c r="N5" s="504"/>
    </row>
    <row r="6" ht="19.5" customHeight="1" spans="1:14">
      <c r="A6" s="488" t="s">
        <v>5</v>
      </c>
      <c r="B6" s="488"/>
      <c r="C6" s="488"/>
      <c r="D6" s="489"/>
      <c r="E6" s="490"/>
      <c r="F6" s="266"/>
      <c r="G6" s="491"/>
      <c r="H6" s="266"/>
      <c r="I6" s="491"/>
      <c r="J6" s="266"/>
      <c r="K6" s="491"/>
      <c r="L6" s="266"/>
      <c r="M6" s="266"/>
      <c r="N6" s="504"/>
    </row>
    <row r="7" ht="19.5" customHeight="1" spans="1:14">
      <c r="A7" s="488"/>
      <c r="B7" s="488"/>
      <c r="C7" s="488"/>
      <c r="D7" s="492"/>
      <c r="E7" s="492"/>
      <c r="F7" s="266"/>
      <c r="G7" s="491"/>
      <c r="H7" s="266"/>
      <c r="I7" s="491"/>
      <c r="J7" s="266"/>
      <c r="K7" s="491"/>
      <c r="L7" s="266"/>
      <c r="M7" s="266"/>
      <c r="N7" s="504"/>
    </row>
    <row r="8" ht="19.5" customHeight="1" spans="1:14">
      <c r="A8" s="488" t="s">
        <v>6</v>
      </c>
      <c r="B8" s="488"/>
      <c r="C8" s="488"/>
      <c r="D8" s="489"/>
      <c r="E8" s="490"/>
      <c r="F8" s="163"/>
      <c r="G8" s="163"/>
      <c r="H8" s="163"/>
      <c r="I8" s="163"/>
      <c r="J8" s="163"/>
      <c r="K8" s="163"/>
      <c r="L8" s="163"/>
      <c r="M8" s="266"/>
      <c r="N8" s="504"/>
    </row>
    <row r="9" ht="19.5" customHeight="1" spans="1:14">
      <c r="A9" s="493"/>
      <c r="B9" s="493"/>
      <c r="C9" s="493"/>
      <c r="D9" s="163"/>
      <c r="E9" s="163"/>
      <c r="F9" s="163"/>
      <c r="G9" s="163"/>
      <c r="H9" s="163"/>
      <c r="I9" s="163"/>
      <c r="J9" s="163"/>
      <c r="K9" s="163"/>
      <c r="L9" s="163"/>
      <c r="M9" s="163"/>
      <c r="N9" s="163"/>
    </row>
    <row r="10" ht="19.5" customHeight="1" spans="1:14">
      <c r="A10" s="488" t="s">
        <v>7</v>
      </c>
      <c r="B10" s="488"/>
      <c r="C10" s="488"/>
      <c r="D10" s="494"/>
      <c r="E10" s="490"/>
      <c r="F10" s="306" t="s">
        <v>8</v>
      </c>
      <c r="G10" s="495">
        <v>0</v>
      </c>
      <c r="H10" s="266" t="s">
        <v>2</v>
      </c>
      <c r="I10" s="495">
        <v>0</v>
      </c>
      <c r="J10" s="266" t="s">
        <v>3</v>
      </c>
      <c r="K10" s="495">
        <v>0</v>
      </c>
      <c r="L10" s="266" t="s">
        <v>4</v>
      </c>
      <c r="M10" s="163"/>
      <c r="N10" s="163"/>
    </row>
    <row r="11" ht="19.5" customHeight="1" spans="1:14">
      <c r="A11" s="493"/>
      <c r="B11" s="493"/>
      <c r="C11" s="493"/>
      <c r="D11" s="163"/>
      <c r="E11" s="163"/>
      <c r="F11" s="163"/>
      <c r="G11" s="163"/>
      <c r="H11" s="163"/>
      <c r="I11" s="163"/>
      <c r="J11" s="163"/>
      <c r="K11" s="163"/>
      <c r="L11" s="163"/>
      <c r="M11" s="163"/>
      <c r="N11" s="163"/>
    </row>
    <row r="12" ht="19.5" customHeight="1" spans="1:14">
      <c r="A12" s="488" t="s">
        <v>9</v>
      </c>
      <c r="B12" s="488"/>
      <c r="C12" s="488"/>
      <c r="D12" s="494"/>
      <c r="E12" s="490"/>
      <c r="F12" s="163"/>
      <c r="G12" s="163"/>
      <c r="H12" s="163"/>
      <c r="I12" s="163"/>
      <c r="J12" s="163"/>
      <c r="K12" s="163"/>
      <c r="L12" s="163"/>
      <c r="M12" s="163"/>
      <c r="N12" s="163"/>
    </row>
    <row r="13" ht="19.5" customHeight="1" spans="1:14">
      <c r="A13" s="266"/>
      <c r="B13" s="266"/>
      <c r="C13" s="266"/>
      <c r="D13" s="496"/>
      <c r="E13" s="496"/>
      <c r="F13" s="266"/>
      <c r="G13" s="266"/>
      <c r="H13" s="266"/>
      <c r="I13" s="266"/>
      <c r="J13" s="266"/>
      <c r="K13" s="266"/>
      <c r="L13" s="266"/>
      <c r="M13" s="266"/>
      <c r="N13" s="504"/>
    </row>
    <row r="14" ht="19.5" customHeight="1" spans="1:14">
      <c r="A14" s="488" t="s">
        <v>10</v>
      </c>
      <c r="B14" s="488"/>
      <c r="C14" s="488"/>
      <c r="D14" s="488"/>
      <c r="E14" s="489"/>
      <c r="F14" s="497" t="s">
        <v>11</v>
      </c>
      <c r="G14" s="497"/>
      <c r="H14" s="489"/>
      <c r="I14" s="490"/>
      <c r="J14" s="490"/>
      <c r="K14" s="306" t="s">
        <v>12</v>
      </c>
      <c r="L14" s="306"/>
      <c r="M14" s="489"/>
      <c r="N14" s="505"/>
    </row>
    <row r="15" ht="19.5" customHeight="1" spans="1:14">
      <c r="A15" s="266"/>
      <c r="B15" s="266"/>
      <c r="C15" s="266"/>
      <c r="D15" s="266"/>
      <c r="E15" s="492"/>
      <c r="F15" s="497"/>
      <c r="G15" s="497"/>
      <c r="H15" s="492"/>
      <c r="I15" s="492"/>
      <c r="J15" s="492"/>
      <c r="K15" s="266"/>
      <c r="L15" s="266"/>
      <c r="M15" s="492"/>
      <c r="N15" s="505"/>
    </row>
    <row r="16" ht="33" customHeight="1" spans="1:14">
      <c r="A16" s="498" t="s">
        <v>13</v>
      </c>
      <c r="B16" s="498"/>
      <c r="C16" s="498"/>
      <c r="D16" s="498"/>
      <c r="E16" s="489"/>
      <c r="F16" s="497" t="s">
        <v>11</v>
      </c>
      <c r="G16" s="497"/>
      <c r="H16" s="489"/>
      <c r="I16" s="490"/>
      <c r="J16" s="490"/>
      <c r="K16" s="306" t="s">
        <v>12</v>
      </c>
      <c r="L16" s="306"/>
      <c r="M16" s="489"/>
      <c r="N16" s="505"/>
    </row>
    <row r="17" ht="19.5" customHeight="1" spans="1:14">
      <c r="A17" s="499"/>
      <c r="B17" s="499"/>
      <c r="C17" s="499"/>
      <c r="D17" s="499"/>
      <c r="E17" s="500"/>
      <c r="F17" s="501"/>
      <c r="G17" s="501"/>
      <c r="H17" s="500"/>
      <c r="I17" s="500"/>
      <c r="J17" s="500"/>
      <c r="K17" s="484"/>
      <c r="L17" s="484"/>
      <c r="M17" s="500"/>
      <c r="N17" s="484"/>
    </row>
    <row r="18" ht="19.5" customHeight="1" spans="1:14">
      <c r="A18" s="488" t="s">
        <v>14</v>
      </c>
      <c r="B18" s="488"/>
      <c r="C18" s="488"/>
      <c r="D18" s="488"/>
      <c r="E18" s="494"/>
      <c r="F18" s="497" t="s">
        <v>15</v>
      </c>
      <c r="G18" s="497"/>
      <c r="H18" s="494"/>
      <c r="I18" s="490"/>
      <c r="J18" s="490"/>
      <c r="K18" s="306" t="s">
        <v>12</v>
      </c>
      <c r="L18" s="306"/>
      <c r="M18" s="494"/>
      <c r="N18" s="163"/>
    </row>
    <row r="19" ht="19.5" customHeight="1" spans="1:14">
      <c r="A19" s="493"/>
      <c r="B19" s="493"/>
      <c r="C19" s="493"/>
      <c r="D19" s="493"/>
      <c r="E19" s="163"/>
      <c r="F19" s="502"/>
      <c r="G19" s="502"/>
      <c r="H19" s="163"/>
      <c r="I19" s="163"/>
      <c r="J19" s="163"/>
      <c r="K19" s="163"/>
      <c r="L19" s="163"/>
      <c r="M19" s="163"/>
      <c r="N19" s="163"/>
    </row>
    <row r="20" ht="19.5" customHeight="1" spans="1:14">
      <c r="A20" s="488" t="s">
        <v>16</v>
      </c>
      <c r="B20" s="488"/>
      <c r="C20" s="488"/>
      <c r="D20" s="488"/>
      <c r="E20" s="494"/>
      <c r="F20" s="497" t="s">
        <v>17</v>
      </c>
      <c r="G20" s="497"/>
      <c r="H20" s="494"/>
      <c r="I20" s="490"/>
      <c r="J20" s="490"/>
      <c r="K20" s="306" t="s">
        <v>12</v>
      </c>
      <c r="L20" s="306"/>
      <c r="M20" s="494"/>
      <c r="N20" s="484"/>
    </row>
    <row r="21" ht="19.5" customHeight="1" spans="1:14">
      <c r="A21" s="484"/>
      <c r="B21" s="484"/>
      <c r="C21" s="484"/>
      <c r="D21" s="484"/>
      <c r="E21" s="484"/>
      <c r="F21" s="484"/>
      <c r="G21" s="484"/>
      <c r="H21" s="484"/>
      <c r="I21" s="484"/>
      <c r="J21" s="484"/>
      <c r="K21" s="484"/>
      <c r="L21" s="484"/>
      <c r="M21" s="484"/>
      <c r="N21" s="484"/>
    </row>
  </sheetData>
  <mergeCells count="27">
    <mergeCell ref="A2:N2"/>
    <mergeCell ref="B4:C4"/>
    <mergeCell ref="D4:E4"/>
    <mergeCell ref="A6:C6"/>
    <mergeCell ref="D6:E6"/>
    <mergeCell ref="A8:C8"/>
    <mergeCell ref="D8:E8"/>
    <mergeCell ref="A10:C10"/>
    <mergeCell ref="D10:E10"/>
    <mergeCell ref="A12:C12"/>
    <mergeCell ref="D12:E12"/>
    <mergeCell ref="A14:D14"/>
    <mergeCell ref="F14:G14"/>
    <mergeCell ref="H14:J14"/>
    <mergeCell ref="K14:L14"/>
    <mergeCell ref="A16:D16"/>
    <mergeCell ref="F16:G16"/>
    <mergeCell ref="H16:J16"/>
    <mergeCell ref="K16:L16"/>
    <mergeCell ref="A18:D18"/>
    <mergeCell ref="F18:G18"/>
    <mergeCell ref="H18:J18"/>
    <mergeCell ref="K18:L18"/>
    <mergeCell ref="A20:D20"/>
    <mergeCell ref="F20:G20"/>
    <mergeCell ref="H20:J20"/>
    <mergeCell ref="K20:L20"/>
  </mergeCells>
  <printOptions horizontalCentered="1"/>
  <pageMargins left="0.393700787401575" right="0.393700787401575" top="0.393700787401575" bottom="0.393700787401575" header="0.51181" footer="0.51181"/>
  <pageSetup paperSize="9" pageOrder="overThenDown" orientation="landscape" errors="blank"/>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showGridLines="0" zoomScalePageLayoutView="60" workbookViewId="0">
      <pane topLeftCell="A6" activePane="bottomRight" state="frozen"/>
      <selection activeCell="A1" sqref="A1:D1"/>
    </sheetView>
  </sheetViews>
  <sheetFormatPr defaultColWidth="8" defaultRowHeight="13.5" outlineLevelCol="3"/>
  <cols>
    <col min="1" max="1" width="51.4833333333333" style="1"/>
    <col min="2" max="2" width="31.55" style="1"/>
    <col min="3" max="3" width="56.7916666666667" style="1"/>
    <col min="4" max="4" width="31.55" style="1"/>
  </cols>
  <sheetData>
    <row r="1" ht="48" customHeight="1" spans="1:4">
      <c r="A1" s="268" t="s">
        <v>222</v>
      </c>
      <c r="B1" s="269"/>
      <c r="C1" s="269"/>
      <c r="D1" s="269"/>
    </row>
    <row r="2" ht="14.25" customHeight="1" spans="1:4">
      <c r="A2" s="449"/>
      <c r="B2" s="449"/>
      <c r="C2" s="449"/>
      <c r="D2" s="449"/>
    </row>
    <row r="3" ht="19.5" customHeight="1" spans="1:4">
      <c r="A3" s="312"/>
      <c r="B3" s="312"/>
      <c r="C3" s="312"/>
      <c r="D3" s="434" t="s">
        <v>223</v>
      </c>
    </row>
    <row r="4" ht="19.5" customHeight="1" spans="1:4">
      <c r="A4" s="270" t="s">
        <v>45</v>
      </c>
      <c r="B4" s="270"/>
      <c r="C4" s="450"/>
      <c r="D4" s="272" t="s">
        <v>46</v>
      </c>
    </row>
    <row r="5" ht="28.5" customHeight="1" spans="1:4">
      <c r="A5" s="273" t="s">
        <v>47</v>
      </c>
      <c r="B5" s="273" t="s">
        <v>100</v>
      </c>
      <c r="C5" s="273" t="s">
        <v>47</v>
      </c>
      <c r="D5" s="273" t="s">
        <v>100</v>
      </c>
    </row>
    <row r="6" ht="28.5" customHeight="1" spans="1:4">
      <c r="A6" s="322" t="s">
        <v>224</v>
      </c>
      <c r="B6" s="357">
        <v>0</v>
      </c>
      <c r="C6" s="263" t="s">
        <v>225</v>
      </c>
      <c r="D6" s="357">
        <v>0</v>
      </c>
    </row>
    <row r="7" ht="28.5" customHeight="1" spans="1:4">
      <c r="A7" s="322" t="s">
        <v>226</v>
      </c>
      <c r="B7" s="357">
        <v>0</v>
      </c>
      <c r="C7" s="263" t="s">
        <v>227</v>
      </c>
      <c r="D7" s="357">
        <v>0</v>
      </c>
    </row>
    <row r="8" ht="28.5" customHeight="1" spans="1:4">
      <c r="A8" s="322" t="s">
        <v>228</v>
      </c>
      <c r="B8" s="357">
        <v>0</v>
      </c>
      <c r="C8" s="263" t="s">
        <v>229</v>
      </c>
      <c r="D8" s="357">
        <v>0</v>
      </c>
    </row>
    <row r="9" ht="28.5" customHeight="1" spans="1:4">
      <c r="A9" s="322" t="s">
        <v>103</v>
      </c>
      <c r="B9" s="357">
        <v>0</v>
      </c>
      <c r="C9" s="263" t="s">
        <v>230</v>
      </c>
      <c r="D9" s="357">
        <v>0</v>
      </c>
    </row>
    <row r="10" ht="28.5" customHeight="1" spans="1:4">
      <c r="A10" s="322" t="s">
        <v>105</v>
      </c>
      <c r="B10" s="357">
        <v>0</v>
      </c>
      <c r="C10" s="263" t="s">
        <v>231</v>
      </c>
      <c r="D10" s="357">
        <v>0</v>
      </c>
    </row>
    <row r="11" ht="28.5" customHeight="1" spans="1:4">
      <c r="A11" s="322" t="s">
        <v>232</v>
      </c>
      <c r="B11" s="357">
        <v>0</v>
      </c>
      <c r="C11" s="263" t="s">
        <v>233</v>
      </c>
      <c r="D11" s="357">
        <v>0</v>
      </c>
    </row>
    <row r="12" ht="28.5" customHeight="1" spans="1:4">
      <c r="A12" s="275" t="s">
        <v>65</v>
      </c>
      <c r="B12" s="375" t="s">
        <v>65</v>
      </c>
      <c r="C12" s="263" t="s">
        <v>234</v>
      </c>
      <c r="D12" s="357">
        <v>0</v>
      </c>
    </row>
    <row r="13" ht="28.5" customHeight="1" spans="1:4">
      <c r="A13" s="340" t="s">
        <v>65</v>
      </c>
      <c r="B13" s="340" t="s">
        <v>65</v>
      </c>
      <c r="C13" s="263" t="s">
        <v>235</v>
      </c>
      <c r="D13" s="357">
        <v>0</v>
      </c>
    </row>
    <row r="14" ht="28.5" customHeight="1" spans="1:4">
      <c r="A14" s="340" t="s">
        <v>65</v>
      </c>
      <c r="B14" s="340" t="s">
        <v>65</v>
      </c>
      <c r="C14" s="263" t="s">
        <v>236</v>
      </c>
      <c r="D14" s="357">
        <v>0</v>
      </c>
    </row>
    <row r="15" ht="28.5" customHeight="1" spans="1:4">
      <c r="A15" s="342" t="s">
        <v>65</v>
      </c>
      <c r="B15" s="342" t="s">
        <v>65</v>
      </c>
      <c r="C15" s="451" t="s">
        <v>237</v>
      </c>
      <c r="D15" s="357">
        <v>0</v>
      </c>
    </row>
    <row r="16" ht="28.5" customHeight="1" spans="1:4">
      <c r="A16" s="322" t="s">
        <v>216</v>
      </c>
      <c r="B16" s="358">
        <f>B6+B9+B10+B11</f>
        <v>0</v>
      </c>
      <c r="C16" s="452" t="s">
        <v>238</v>
      </c>
      <c r="D16" s="358">
        <f>D6+D11+D13+D14</f>
        <v>0</v>
      </c>
    </row>
    <row r="17" ht="28.5" customHeight="1" spans="1:4">
      <c r="A17" s="322" t="s">
        <v>217</v>
      </c>
      <c r="B17" s="357">
        <v>0</v>
      </c>
      <c r="C17" s="263" t="s">
        <v>239</v>
      </c>
      <c r="D17" s="357">
        <v>0</v>
      </c>
    </row>
    <row r="18" ht="28.5" customHeight="1" spans="1:4">
      <c r="A18" s="322" t="s">
        <v>218</v>
      </c>
      <c r="B18" s="357">
        <v>0</v>
      </c>
      <c r="C18" s="263" t="s">
        <v>240</v>
      </c>
      <c r="D18" s="357">
        <v>0</v>
      </c>
    </row>
    <row r="19" ht="28.5" customHeight="1" spans="1:4">
      <c r="A19" s="322" t="s">
        <v>219</v>
      </c>
      <c r="B19" s="358">
        <f>B16+B17+B18</f>
        <v>0</v>
      </c>
      <c r="C19" s="263" t="s">
        <v>241</v>
      </c>
      <c r="D19" s="358">
        <f>D16+D17+D18</f>
        <v>0</v>
      </c>
    </row>
    <row r="20" ht="28.5" customHeight="1" spans="1:4">
      <c r="A20" s="322" t="s">
        <v>220</v>
      </c>
      <c r="B20" s="357">
        <v>0</v>
      </c>
      <c r="C20" s="263" t="s">
        <v>242</v>
      </c>
      <c r="D20" s="358">
        <f>B19-D19</f>
        <v>0</v>
      </c>
    </row>
    <row r="21" ht="28.5" customHeight="1" spans="1:4">
      <c r="A21" s="274" t="s">
        <v>243</v>
      </c>
      <c r="B21" s="370">
        <v>0</v>
      </c>
      <c r="C21" s="263" t="s">
        <v>244</v>
      </c>
      <c r="D21" s="358">
        <f>B20+D20</f>
        <v>0</v>
      </c>
    </row>
    <row r="22" ht="28.5" customHeight="1" spans="1:4">
      <c r="A22" s="342" t="s">
        <v>65</v>
      </c>
      <c r="B22" s="342" t="s">
        <v>65</v>
      </c>
      <c r="C22" s="263" t="s">
        <v>243</v>
      </c>
      <c r="D22" s="357">
        <v>0</v>
      </c>
    </row>
    <row r="23" ht="28.5" customHeight="1" spans="1:4">
      <c r="A23" s="338" t="s">
        <v>129</v>
      </c>
      <c r="B23" s="358">
        <f>B19+B20</f>
        <v>0</v>
      </c>
      <c r="C23" s="411" t="s">
        <v>129</v>
      </c>
      <c r="D23" s="358">
        <f>D19+D21</f>
        <v>0</v>
      </c>
    </row>
    <row r="24" ht="28.5" customHeight="1" spans="1:4">
      <c r="A24" s="312"/>
      <c r="B24" s="446"/>
      <c r="C24" s="446"/>
      <c r="D24" s="447" t="s">
        <v>245</v>
      </c>
    </row>
  </sheetData>
  <mergeCells count="1">
    <mergeCell ref="A1:D1"/>
  </mergeCells>
  <printOptions horizontalCentered="1"/>
  <pageMargins left="0.393700787401575" right="0.393700787401575" top="0.393700787401575" bottom="0.393700787401575" header="0.51181" footer="0.51181"/>
  <pageSetup paperSize="9" pageOrder="overThenDown" orientation="landscape" errors="blank"/>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showGridLines="0" zoomScalePageLayoutView="60" workbookViewId="0">
      <pane topLeftCell="A6" activePane="bottomRight" state="frozen"/>
      <selection activeCell="A1" sqref="A1:D1"/>
    </sheetView>
  </sheetViews>
  <sheetFormatPr defaultColWidth="8" defaultRowHeight="13.5" outlineLevelCol="3"/>
  <cols>
    <col min="1" max="1" width="37.2833333333333" style="1"/>
    <col min="2" max="2" width="28.6833333333333" style="1"/>
    <col min="3" max="3" width="51.625" style="1"/>
    <col min="4" max="4" width="32.125" style="1"/>
  </cols>
  <sheetData>
    <row r="1" ht="48" customHeight="1" spans="1:4">
      <c r="A1" s="268" t="s">
        <v>246</v>
      </c>
      <c r="B1" s="269"/>
      <c r="C1" s="269"/>
      <c r="D1" s="269"/>
    </row>
    <row r="2" ht="14.25" customHeight="1" spans="1:4">
      <c r="A2" s="449"/>
      <c r="B2" s="449"/>
      <c r="C2" s="449"/>
      <c r="D2" s="449"/>
    </row>
    <row r="3" ht="19.5" customHeight="1" spans="1:4">
      <c r="A3" s="312"/>
      <c r="B3" s="312"/>
      <c r="C3" s="312"/>
      <c r="D3" s="434" t="s">
        <v>247</v>
      </c>
    </row>
    <row r="4" ht="19.5" customHeight="1" spans="1:4">
      <c r="A4" s="270" t="s">
        <v>45</v>
      </c>
      <c r="B4" s="270"/>
      <c r="C4" s="450"/>
      <c r="D4" s="272" t="s">
        <v>46</v>
      </c>
    </row>
    <row r="5" ht="28.5" customHeight="1" spans="1:4">
      <c r="A5" s="273" t="s">
        <v>47</v>
      </c>
      <c r="B5" s="273" t="s">
        <v>100</v>
      </c>
      <c r="C5" s="273" t="s">
        <v>47</v>
      </c>
      <c r="D5" s="273" t="s">
        <v>100</v>
      </c>
    </row>
    <row r="6" ht="28.5" customHeight="1" spans="1:4">
      <c r="A6" s="322" t="s">
        <v>248</v>
      </c>
      <c r="B6" s="357">
        <v>0</v>
      </c>
      <c r="C6" s="322" t="s">
        <v>249</v>
      </c>
      <c r="D6" s="357">
        <v>0</v>
      </c>
    </row>
    <row r="7" ht="28.5" customHeight="1" spans="1:4">
      <c r="A7" s="322" t="s">
        <v>103</v>
      </c>
      <c r="B7" s="357">
        <v>0</v>
      </c>
      <c r="C7" s="322" t="s">
        <v>250</v>
      </c>
      <c r="D7" s="357">
        <v>0</v>
      </c>
    </row>
    <row r="8" ht="28.5" customHeight="1" spans="1:4">
      <c r="A8" s="322" t="s">
        <v>105</v>
      </c>
      <c r="B8" s="357">
        <v>0</v>
      </c>
      <c r="C8" s="322" t="s">
        <v>108</v>
      </c>
      <c r="D8" s="357">
        <v>0</v>
      </c>
    </row>
    <row r="9" ht="28.5" customHeight="1" spans="1:4">
      <c r="A9" s="322" t="s">
        <v>251</v>
      </c>
      <c r="B9" s="357">
        <v>0</v>
      </c>
      <c r="C9" s="322" t="s">
        <v>252</v>
      </c>
      <c r="D9" s="357">
        <v>0</v>
      </c>
    </row>
    <row r="10" ht="28.5" customHeight="1" spans="1:4">
      <c r="A10" s="324" t="s">
        <v>173</v>
      </c>
      <c r="B10" s="368">
        <v>0</v>
      </c>
      <c r="C10" s="322" t="s">
        <v>253</v>
      </c>
      <c r="D10" s="357">
        <v>0</v>
      </c>
    </row>
    <row r="11" ht="28.5" customHeight="1" spans="1:4">
      <c r="A11" s="340" t="s">
        <v>65</v>
      </c>
      <c r="B11" s="340" t="s">
        <v>65</v>
      </c>
      <c r="C11" s="322" t="s">
        <v>254</v>
      </c>
      <c r="D11" s="357">
        <v>0</v>
      </c>
    </row>
    <row r="12" ht="28.5" customHeight="1" spans="1:4">
      <c r="A12" s="340" t="s">
        <v>65</v>
      </c>
      <c r="B12" s="340" t="s">
        <v>65</v>
      </c>
      <c r="C12" s="435" t="s">
        <v>255</v>
      </c>
      <c r="D12" s="357">
        <v>0</v>
      </c>
    </row>
    <row r="13" ht="28.5" customHeight="1" spans="1:4">
      <c r="A13" s="340" t="s">
        <v>65</v>
      </c>
      <c r="B13" s="340" t="s">
        <v>65</v>
      </c>
      <c r="C13" s="438" t="s">
        <v>256</v>
      </c>
      <c r="D13" s="368">
        <v>0</v>
      </c>
    </row>
    <row r="14" ht="28.5" customHeight="1" spans="1:4">
      <c r="A14" s="342" t="s">
        <v>65</v>
      </c>
      <c r="B14" s="342" t="s">
        <v>65</v>
      </c>
      <c r="C14" s="327" t="s">
        <v>257</v>
      </c>
      <c r="D14" s="349">
        <v>0</v>
      </c>
    </row>
    <row r="15" ht="28.5" customHeight="1" spans="1:4">
      <c r="A15" s="338" t="s">
        <v>65</v>
      </c>
      <c r="B15" s="338" t="s">
        <v>65</v>
      </c>
      <c r="C15" s="322" t="s">
        <v>258</v>
      </c>
      <c r="D15" s="357">
        <v>0</v>
      </c>
    </row>
    <row r="16" ht="28.5" customHeight="1" spans="1:4">
      <c r="A16" s="338" t="s">
        <v>65</v>
      </c>
      <c r="B16" s="338" t="s">
        <v>65</v>
      </c>
      <c r="C16" s="322" t="s">
        <v>259</v>
      </c>
      <c r="D16" s="357">
        <v>0</v>
      </c>
    </row>
    <row r="17" ht="28.5" customHeight="1" spans="1:4">
      <c r="A17" s="338" t="s">
        <v>65</v>
      </c>
      <c r="B17" s="373" t="s">
        <v>65</v>
      </c>
      <c r="C17" s="322" t="s">
        <v>260</v>
      </c>
      <c r="D17" s="357">
        <v>0</v>
      </c>
    </row>
    <row r="18" ht="28.5" customHeight="1" spans="1:4">
      <c r="A18" s="322" t="s">
        <v>174</v>
      </c>
      <c r="B18" s="358">
        <f>B6+B7+B8+B9+B10</f>
        <v>0</v>
      </c>
      <c r="C18" s="322" t="s">
        <v>261</v>
      </c>
      <c r="D18" s="358">
        <f>D6+D7+D8+D9+D10+D14+D15+D16+D17</f>
        <v>0</v>
      </c>
    </row>
    <row r="19" ht="28.5" customHeight="1" spans="1:4">
      <c r="A19" s="322" t="s">
        <v>176</v>
      </c>
      <c r="B19" s="357">
        <v>0</v>
      </c>
      <c r="C19" s="322" t="s">
        <v>262</v>
      </c>
      <c r="D19" s="357">
        <v>0</v>
      </c>
    </row>
    <row r="20" ht="28.5" customHeight="1" spans="1:4">
      <c r="A20" s="322" t="s">
        <v>178</v>
      </c>
      <c r="B20" s="357">
        <v>0</v>
      </c>
      <c r="C20" s="322" t="s">
        <v>263</v>
      </c>
      <c r="D20" s="357">
        <v>0</v>
      </c>
    </row>
    <row r="21" ht="28.5" customHeight="1" spans="1:4">
      <c r="A21" s="322" t="s">
        <v>180</v>
      </c>
      <c r="B21" s="358">
        <f>B18+B19+B20</f>
        <v>0</v>
      </c>
      <c r="C21" s="322" t="s">
        <v>264</v>
      </c>
      <c r="D21" s="358">
        <f>D18+D19+D20</f>
        <v>0</v>
      </c>
    </row>
    <row r="22" ht="28.5" customHeight="1" spans="1:4">
      <c r="A22" s="338" t="s">
        <v>65</v>
      </c>
      <c r="B22" s="338" t="s">
        <v>65</v>
      </c>
      <c r="C22" s="322" t="s">
        <v>265</v>
      </c>
      <c r="D22" s="358">
        <f>B21-D21</f>
        <v>0</v>
      </c>
    </row>
    <row r="23" ht="28.5" customHeight="1" spans="1:4">
      <c r="A23" s="322" t="s">
        <v>183</v>
      </c>
      <c r="B23" s="357">
        <v>0</v>
      </c>
      <c r="C23" s="322" t="s">
        <v>266</v>
      </c>
      <c r="D23" s="358">
        <f>B23+D22</f>
        <v>0</v>
      </c>
    </row>
    <row r="24" ht="28.5" customHeight="1" spans="1:4">
      <c r="A24" s="338" t="s">
        <v>129</v>
      </c>
      <c r="B24" s="358">
        <f>B21+B23</f>
        <v>0</v>
      </c>
      <c r="C24" s="338" t="s">
        <v>129</v>
      </c>
      <c r="D24" s="358">
        <f>D21+D23</f>
        <v>0</v>
      </c>
    </row>
    <row r="25" ht="28.5" customHeight="1" spans="1:4">
      <c r="A25" s="446"/>
      <c r="B25" s="446"/>
      <c r="C25" s="446"/>
      <c r="D25" s="434" t="s">
        <v>267</v>
      </c>
    </row>
  </sheetData>
  <mergeCells count="1">
    <mergeCell ref="A1:D1"/>
  </mergeCells>
  <printOptions horizontalCentered="1"/>
  <pageMargins left="0.393700787401575" right="0.393700787401575" top="0.393700787401575" bottom="0.393700787401575" header="0.51181" footer="0.51181"/>
  <pageSetup paperSize="9" scale="90" pageOrder="overThenDown" orientation="landscape" errors="blank"/>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showGridLines="0" showZeros="0" zoomScalePageLayoutView="60" workbookViewId="0">
      <pane topLeftCell="B5" activePane="bottomRight" state="frozen"/>
      <selection activeCell="A1" sqref="A1:I1"/>
    </sheetView>
  </sheetViews>
  <sheetFormatPr defaultColWidth="8" defaultRowHeight="13.5"/>
  <cols>
    <col min="1" max="1" width="30.2583333333333" style="1"/>
    <col min="2" max="2" width="28.6833333333333" style="1"/>
    <col min="3" max="5" width="22.9416666666667" style="1"/>
    <col min="6" max="6" width="24.95" style="1"/>
    <col min="7" max="9" width="22.9416666666667" style="1"/>
  </cols>
  <sheetData>
    <row r="1" ht="48" customHeight="1" spans="1:9">
      <c r="A1" s="268" t="s">
        <v>268</v>
      </c>
      <c r="B1" s="269"/>
      <c r="C1" s="269"/>
      <c r="D1" s="269"/>
      <c r="E1" s="269"/>
      <c r="F1" s="269"/>
      <c r="G1" s="269"/>
      <c r="H1" s="269"/>
      <c r="I1" s="269"/>
    </row>
    <row r="2" ht="19.5" customHeight="1" spans="1:9">
      <c r="A2" s="312"/>
      <c r="B2" s="446"/>
      <c r="C2" s="446"/>
      <c r="D2" s="446"/>
      <c r="E2" s="446"/>
      <c r="F2" s="446"/>
      <c r="G2" s="446"/>
      <c r="H2" s="446"/>
      <c r="I2" s="447" t="s">
        <v>269</v>
      </c>
    </row>
    <row r="3" ht="19.5" customHeight="1" spans="1:9">
      <c r="A3" s="270" t="s">
        <v>45</v>
      </c>
      <c r="B3" s="408"/>
      <c r="C3" s="408"/>
      <c r="D3" s="408"/>
      <c r="E3" s="408"/>
      <c r="F3" s="408"/>
      <c r="G3" s="408"/>
      <c r="H3" s="408"/>
      <c r="I3" s="448" t="s">
        <v>46</v>
      </c>
    </row>
    <row r="4" ht="37.5" customHeight="1" spans="1:9">
      <c r="A4" s="336" t="s">
        <v>270</v>
      </c>
      <c r="B4" s="336" t="s">
        <v>271</v>
      </c>
      <c r="C4" s="273" t="s">
        <v>75</v>
      </c>
      <c r="D4" s="273" t="s">
        <v>272</v>
      </c>
      <c r="E4" s="273" t="s">
        <v>77</v>
      </c>
      <c r="F4" s="273" t="s">
        <v>78</v>
      </c>
      <c r="G4" s="273" t="s">
        <v>79</v>
      </c>
      <c r="H4" s="273" t="s">
        <v>54</v>
      </c>
      <c r="I4" s="273" t="s">
        <v>55</v>
      </c>
    </row>
    <row r="5" ht="28.5" customHeight="1" spans="1:9">
      <c r="A5" s="322" t="s">
        <v>273</v>
      </c>
      <c r="B5" s="338" t="s">
        <v>65</v>
      </c>
      <c r="C5" s="338" t="s">
        <v>65</v>
      </c>
      <c r="D5" s="338" t="s">
        <v>65</v>
      </c>
      <c r="E5" s="338" t="s">
        <v>65</v>
      </c>
      <c r="F5" s="338" t="s">
        <v>65</v>
      </c>
      <c r="G5" s="338" t="s">
        <v>65</v>
      </c>
      <c r="H5" s="338" t="s">
        <v>65</v>
      </c>
      <c r="I5" s="338" t="s">
        <v>65</v>
      </c>
    </row>
    <row r="6" ht="28.5" customHeight="1" spans="1:9">
      <c r="A6" s="322" t="s">
        <v>274</v>
      </c>
      <c r="B6" s="358">
        <f>B7+B9+B10+B11</f>
        <v>782842148.61</v>
      </c>
      <c r="C6" s="358">
        <f>C7+C9+C10+C11</f>
        <v>0</v>
      </c>
      <c r="D6" s="358">
        <f>D7+D9+D10+D11</f>
        <v>782842148.61</v>
      </c>
      <c r="E6" s="358">
        <f>E7+E9+E10</f>
        <v>0</v>
      </c>
      <c r="F6" s="358">
        <f>F7+F9+F10</f>
        <v>0</v>
      </c>
      <c r="G6" s="358">
        <f>G7+G9+G10</f>
        <v>0</v>
      </c>
      <c r="H6" s="358">
        <f>H7+H9+H10</f>
        <v>0</v>
      </c>
      <c r="I6" s="358">
        <f>I7+I9+I10</f>
        <v>0</v>
      </c>
    </row>
    <row r="7" ht="28.5" customHeight="1" spans="1:9">
      <c r="A7" s="322" t="s">
        <v>275</v>
      </c>
      <c r="B7" s="358">
        <f>C7+D7+E7+F7+G7+H7+I7</f>
        <v>374006570.76</v>
      </c>
      <c r="C7" s="357">
        <v>0</v>
      </c>
      <c r="D7" s="357">
        <v>374006570.76</v>
      </c>
      <c r="E7" s="357">
        <v>0</v>
      </c>
      <c r="F7" s="357">
        <v>0</v>
      </c>
      <c r="G7" s="357">
        <v>0</v>
      </c>
      <c r="H7" s="357">
        <v>0</v>
      </c>
      <c r="I7" s="357">
        <v>0</v>
      </c>
    </row>
    <row r="8" ht="28.5" customHeight="1" spans="1:9">
      <c r="A8" s="322" t="s">
        <v>276</v>
      </c>
      <c r="B8" s="358">
        <f>C8+D8+E8+F8+G8+H8+I8</f>
        <v>361700000</v>
      </c>
      <c r="C8" s="357">
        <v>0</v>
      </c>
      <c r="D8" s="357">
        <v>361700000</v>
      </c>
      <c r="E8" s="357">
        <v>0</v>
      </c>
      <c r="F8" s="357">
        <v>0</v>
      </c>
      <c r="G8" s="357">
        <v>0</v>
      </c>
      <c r="H8" s="357">
        <v>0</v>
      </c>
      <c r="I8" s="357">
        <v>0</v>
      </c>
    </row>
    <row r="9" ht="28.5" customHeight="1" spans="1:9">
      <c r="A9" s="322" t="s">
        <v>277</v>
      </c>
      <c r="B9" s="358">
        <f>C9+D9+E9+F9+G9+H9+I9</f>
        <v>408835577.85</v>
      </c>
      <c r="C9" s="357">
        <v>0</v>
      </c>
      <c r="D9" s="357">
        <v>408835577.85</v>
      </c>
      <c r="E9" s="357">
        <v>0</v>
      </c>
      <c r="F9" s="357">
        <v>0</v>
      </c>
      <c r="G9" s="357">
        <v>0</v>
      </c>
      <c r="H9" s="357">
        <v>0</v>
      </c>
      <c r="I9" s="357">
        <v>0</v>
      </c>
    </row>
    <row r="10" ht="28.5" customHeight="1" spans="1:9">
      <c r="A10" s="322" t="s">
        <v>278</v>
      </c>
      <c r="B10" s="358">
        <f>C10+D10+E10+F10+G10+H10+I10</f>
        <v>0</v>
      </c>
      <c r="C10" s="357">
        <v>0</v>
      </c>
      <c r="D10" s="357">
        <v>0</v>
      </c>
      <c r="E10" s="357">
        <v>0</v>
      </c>
      <c r="F10" s="357">
        <v>0</v>
      </c>
      <c r="G10" s="357">
        <v>0</v>
      </c>
      <c r="H10" s="357">
        <v>0</v>
      </c>
      <c r="I10" s="357">
        <v>0</v>
      </c>
    </row>
    <row r="11" ht="28.5" customHeight="1" spans="1:9">
      <c r="A11" s="322" t="s">
        <v>279</v>
      </c>
      <c r="B11" s="352">
        <f>C11+D11</f>
        <v>0</v>
      </c>
      <c r="C11" s="368">
        <v>0</v>
      </c>
      <c r="D11" s="368">
        <v>0</v>
      </c>
      <c r="E11" s="275" t="s">
        <v>65</v>
      </c>
      <c r="F11" s="275" t="s">
        <v>65</v>
      </c>
      <c r="G11" s="275" t="s">
        <v>65</v>
      </c>
      <c r="H11" s="275" t="s">
        <v>65</v>
      </c>
      <c r="I11" s="275" t="s">
        <v>65</v>
      </c>
    </row>
    <row r="12" ht="28.5" customHeight="1" spans="1:9">
      <c r="A12" s="322" t="s">
        <v>280</v>
      </c>
      <c r="B12" s="351">
        <f t="shared" ref="B12:I12" si="0">B13+B14</f>
        <v>0</v>
      </c>
      <c r="C12" s="351">
        <f t="shared" si="0"/>
        <v>0</v>
      </c>
      <c r="D12" s="351">
        <f t="shared" si="0"/>
        <v>0</v>
      </c>
      <c r="E12" s="351">
        <f t="shared" si="0"/>
        <v>0</v>
      </c>
      <c r="F12" s="351">
        <f t="shared" si="0"/>
        <v>0</v>
      </c>
      <c r="G12" s="351">
        <f t="shared" si="0"/>
        <v>0</v>
      </c>
      <c r="H12" s="351">
        <f t="shared" si="0"/>
        <v>0</v>
      </c>
      <c r="I12" s="351">
        <f t="shared" si="0"/>
        <v>0</v>
      </c>
    </row>
    <row r="13" ht="28.5" customHeight="1" spans="1:9">
      <c r="A13" s="322" t="s">
        <v>281</v>
      </c>
      <c r="B13" s="358">
        <f>C13+D13+E13+F13+G13+H13+I13</f>
        <v>0</v>
      </c>
      <c r="C13" s="357">
        <v>0</v>
      </c>
      <c r="D13" s="357">
        <v>0</v>
      </c>
      <c r="E13" s="357">
        <v>0</v>
      </c>
      <c r="F13" s="357">
        <v>0</v>
      </c>
      <c r="G13" s="357">
        <v>0</v>
      </c>
      <c r="H13" s="357">
        <v>0</v>
      </c>
      <c r="I13" s="357">
        <v>0</v>
      </c>
    </row>
    <row r="14" ht="28.5" customHeight="1" spans="1:9">
      <c r="A14" s="322" t="s">
        <v>282</v>
      </c>
      <c r="B14" s="358">
        <f>C14+D14+E14+F14+G14+H14+I14</f>
        <v>0</v>
      </c>
      <c r="C14" s="357">
        <v>0</v>
      </c>
      <c r="D14" s="357">
        <v>0</v>
      </c>
      <c r="E14" s="357">
        <v>0</v>
      </c>
      <c r="F14" s="357">
        <v>0</v>
      </c>
      <c r="G14" s="357">
        <v>0</v>
      </c>
      <c r="H14" s="357">
        <v>0</v>
      </c>
      <c r="I14" s="357">
        <v>0</v>
      </c>
    </row>
    <row r="15" ht="28.5" customHeight="1" spans="1:9">
      <c r="A15" s="322" t="s">
        <v>283</v>
      </c>
      <c r="B15" s="358">
        <f t="shared" ref="B15:I15" si="1">B6-B12</f>
        <v>782842148.61</v>
      </c>
      <c r="C15" s="358">
        <f t="shared" si="1"/>
        <v>0</v>
      </c>
      <c r="D15" s="358">
        <f t="shared" si="1"/>
        <v>782842148.61</v>
      </c>
      <c r="E15" s="358">
        <f t="shared" si="1"/>
        <v>0</v>
      </c>
      <c r="F15" s="358">
        <f t="shared" si="1"/>
        <v>0</v>
      </c>
      <c r="G15" s="358">
        <f t="shared" si="1"/>
        <v>0</v>
      </c>
      <c r="H15" s="358">
        <f t="shared" si="1"/>
        <v>0</v>
      </c>
      <c r="I15" s="358">
        <f t="shared" si="1"/>
        <v>0</v>
      </c>
    </row>
    <row r="16" ht="28.5" customHeight="1" spans="1:9">
      <c r="A16" s="322" t="s">
        <v>284</v>
      </c>
      <c r="B16" s="338" t="s">
        <v>65</v>
      </c>
      <c r="C16" s="338" t="s">
        <v>65</v>
      </c>
      <c r="D16" s="338" t="s">
        <v>65</v>
      </c>
      <c r="E16" s="338" t="s">
        <v>65</v>
      </c>
      <c r="F16" s="338" t="s">
        <v>65</v>
      </c>
      <c r="G16" s="338" t="s">
        <v>65</v>
      </c>
      <c r="H16" s="338" t="s">
        <v>65</v>
      </c>
      <c r="I16" s="338" t="s">
        <v>65</v>
      </c>
    </row>
    <row r="17" ht="28.5" customHeight="1" spans="1:9">
      <c r="A17" s="322" t="s">
        <v>274</v>
      </c>
      <c r="B17" s="358">
        <f>B18+B20+B21+B22</f>
        <v>907541171.38</v>
      </c>
      <c r="C17" s="358">
        <f>C18+C20+C21+C22</f>
        <v>0</v>
      </c>
      <c r="D17" s="358">
        <f>D18+D20+D21+D22</f>
        <v>907541171.38</v>
      </c>
      <c r="E17" s="358">
        <f>E18+E20+E21</f>
        <v>0</v>
      </c>
      <c r="F17" s="358">
        <f>F18+F20+F21</f>
        <v>0</v>
      </c>
      <c r="G17" s="358">
        <f>G18+G20+G21</f>
        <v>0</v>
      </c>
      <c r="H17" s="358">
        <f>H18+H20+H21</f>
        <v>0</v>
      </c>
      <c r="I17" s="358">
        <f>I18+I20+I21</f>
        <v>0</v>
      </c>
    </row>
    <row r="18" ht="28.5" customHeight="1" spans="1:9">
      <c r="A18" s="322" t="s">
        <v>275</v>
      </c>
      <c r="B18" s="358">
        <f>C18+D18+E18+F18+G18+H18+I18</f>
        <v>421482698.28</v>
      </c>
      <c r="C18" s="357">
        <v>0</v>
      </c>
      <c r="D18" s="357">
        <v>421482698.28</v>
      </c>
      <c r="E18" s="357">
        <v>0</v>
      </c>
      <c r="F18" s="357">
        <v>0</v>
      </c>
      <c r="G18" s="357">
        <v>0</v>
      </c>
      <c r="H18" s="357">
        <v>0</v>
      </c>
      <c r="I18" s="357">
        <v>0</v>
      </c>
    </row>
    <row r="19" ht="28.5" customHeight="1" spans="1:9">
      <c r="A19" s="322" t="s">
        <v>276</v>
      </c>
      <c r="B19" s="358">
        <f>C19+D19+E19+F19+G19+H19+I19</f>
        <v>379000000</v>
      </c>
      <c r="C19" s="357">
        <v>0</v>
      </c>
      <c r="D19" s="357">
        <v>379000000</v>
      </c>
      <c r="E19" s="357">
        <v>0</v>
      </c>
      <c r="F19" s="357">
        <v>0</v>
      </c>
      <c r="G19" s="357">
        <v>0</v>
      </c>
      <c r="H19" s="357">
        <v>0</v>
      </c>
      <c r="I19" s="357">
        <v>0</v>
      </c>
    </row>
    <row r="20" ht="28.5" customHeight="1" spans="1:9">
      <c r="A20" s="322" t="s">
        <v>277</v>
      </c>
      <c r="B20" s="358">
        <f>C20+D20+E20+F20+G20+H20+I20</f>
        <v>486058473.1</v>
      </c>
      <c r="C20" s="357">
        <v>0</v>
      </c>
      <c r="D20" s="357">
        <v>486058473.1</v>
      </c>
      <c r="E20" s="357">
        <v>0</v>
      </c>
      <c r="F20" s="357">
        <v>0</v>
      </c>
      <c r="G20" s="357">
        <v>0</v>
      </c>
      <c r="H20" s="357">
        <v>0</v>
      </c>
      <c r="I20" s="357">
        <v>0</v>
      </c>
    </row>
    <row r="21" ht="28.5" customHeight="1" spans="1:9">
      <c r="A21" s="322" t="s">
        <v>278</v>
      </c>
      <c r="B21" s="358">
        <f>C21+D21+E21+F21+G21+H21+I21</f>
        <v>0</v>
      </c>
      <c r="C21" s="357">
        <v>0</v>
      </c>
      <c r="D21" s="357">
        <v>0</v>
      </c>
      <c r="E21" s="357">
        <v>0</v>
      </c>
      <c r="F21" s="357">
        <v>0</v>
      </c>
      <c r="G21" s="357">
        <v>0</v>
      </c>
      <c r="H21" s="357">
        <v>0</v>
      </c>
      <c r="I21" s="357">
        <v>0</v>
      </c>
    </row>
    <row r="22" ht="28.5" customHeight="1" spans="1:9">
      <c r="A22" s="322" t="s">
        <v>279</v>
      </c>
      <c r="B22" s="358">
        <f>C22+D22</f>
        <v>0</v>
      </c>
      <c r="C22" s="368">
        <v>0</v>
      </c>
      <c r="D22" s="368">
        <v>0</v>
      </c>
      <c r="E22" s="275" t="s">
        <v>65</v>
      </c>
      <c r="F22" s="275" t="s">
        <v>65</v>
      </c>
      <c r="G22" s="275" t="s">
        <v>65</v>
      </c>
      <c r="H22" s="275" t="s">
        <v>65</v>
      </c>
      <c r="I22" s="275" t="s">
        <v>65</v>
      </c>
    </row>
    <row r="23" ht="28.5" customHeight="1" spans="1:9">
      <c r="A23" s="322" t="s">
        <v>280</v>
      </c>
      <c r="B23" s="358">
        <f t="shared" ref="B23:I23" si="2">B24+B25</f>
        <v>0</v>
      </c>
      <c r="C23" s="351">
        <f t="shared" si="2"/>
        <v>0</v>
      </c>
      <c r="D23" s="351">
        <f t="shared" si="2"/>
        <v>0</v>
      </c>
      <c r="E23" s="351">
        <f t="shared" si="2"/>
        <v>0</v>
      </c>
      <c r="F23" s="351">
        <f t="shared" si="2"/>
        <v>0</v>
      </c>
      <c r="G23" s="351">
        <f t="shared" si="2"/>
        <v>0</v>
      </c>
      <c r="H23" s="351">
        <f t="shared" si="2"/>
        <v>0</v>
      </c>
      <c r="I23" s="351">
        <f t="shared" si="2"/>
        <v>0</v>
      </c>
    </row>
    <row r="24" ht="28.5" customHeight="1" spans="1:9">
      <c r="A24" s="322" t="s">
        <v>281</v>
      </c>
      <c r="B24" s="358">
        <f>C24+D24+E24+F24+G24+H24+I24</f>
        <v>0</v>
      </c>
      <c r="C24" s="357">
        <v>0</v>
      </c>
      <c r="D24" s="357">
        <v>0</v>
      </c>
      <c r="E24" s="357">
        <v>0</v>
      </c>
      <c r="F24" s="357">
        <v>0</v>
      </c>
      <c r="G24" s="357">
        <v>0</v>
      </c>
      <c r="H24" s="357">
        <v>0</v>
      </c>
      <c r="I24" s="357">
        <v>0</v>
      </c>
    </row>
    <row r="25" ht="28.5" customHeight="1" spans="1:9">
      <c r="A25" s="322" t="s">
        <v>282</v>
      </c>
      <c r="B25" s="358">
        <f>C25+D25+E25+F25+G25+H25+I25</f>
        <v>0</v>
      </c>
      <c r="C25" s="357">
        <v>0</v>
      </c>
      <c r="D25" s="357">
        <v>0</v>
      </c>
      <c r="E25" s="357">
        <v>0</v>
      </c>
      <c r="F25" s="357">
        <v>0</v>
      </c>
      <c r="G25" s="357">
        <v>0</v>
      </c>
      <c r="H25" s="357">
        <v>0</v>
      </c>
      <c r="I25" s="357">
        <v>0</v>
      </c>
    </row>
    <row r="26" ht="28.5" customHeight="1" spans="1:9">
      <c r="A26" s="322" t="s">
        <v>283</v>
      </c>
      <c r="B26" s="358">
        <f t="shared" ref="B26:I26" si="3">B17-B23</f>
        <v>907541171.38</v>
      </c>
      <c r="C26" s="358">
        <f t="shared" si="3"/>
        <v>0</v>
      </c>
      <c r="D26" s="358">
        <f t="shared" si="3"/>
        <v>907541171.38</v>
      </c>
      <c r="E26" s="358">
        <f t="shared" si="3"/>
        <v>0</v>
      </c>
      <c r="F26" s="358">
        <f t="shared" si="3"/>
        <v>0</v>
      </c>
      <c r="G26" s="358">
        <f t="shared" si="3"/>
        <v>0</v>
      </c>
      <c r="H26" s="358">
        <f t="shared" si="3"/>
        <v>0</v>
      </c>
      <c r="I26" s="358">
        <f t="shared" si="3"/>
        <v>0</v>
      </c>
    </row>
    <row r="27" ht="28.5" customHeight="1" spans="1:9">
      <c r="A27" s="445"/>
      <c r="B27" s="445"/>
      <c r="C27" s="445"/>
      <c r="D27" s="445"/>
      <c r="E27" s="445"/>
      <c r="F27" s="445"/>
      <c r="G27" s="445"/>
      <c r="H27" s="445"/>
      <c r="I27" s="434" t="s">
        <v>285</v>
      </c>
    </row>
  </sheetData>
  <mergeCells count="1">
    <mergeCell ref="A1:I1"/>
  </mergeCells>
  <printOptions horizontalCentered="1"/>
  <pageMargins left="0.393700787401575" right="0.393700787401575" top="0.393700787401575" bottom="0.393700787401575" header="0.51181" footer="0.51181"/>
  <pageSetup paperSize="9" scale="70" pageOrder="overThenDown" orientation="landscape" errors="blank"/>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showGridLines="0" zoomScalePageLayoutView="60" workbookViewId="0">
      <pane topLeftCell="C5" activePane="bottomRight" state="frozen"/>
      <selection activeCell="A1" sqref="A1:I1"/>
    </sheetView>
  </sheetViews>
  <sheetFormatPr defaultColWidth="8" defaultRowHeight="13.5"/>
  <cols>
    <col min="1" max="1" width="34.9916666666667" style="1"/>
    <col min="2" max="2" width="23.6666666666667" style="1"/>
    <col min="3" max="5" width="22.9416666666667" style="1"/>
    <col min="6" max="6" width="26.3916666666667" style="1"/>
    <col min="7" max="9" width="22.9416666666667" style="1"/>
  </cols>
  <sheetData>
    <row r="1" ht="48" customHeight="1" spans="1:9">
      <c r="A1" s="268" t="s">
        <v>286</v>
      </c>
      <c r="B1" s="269"/>
      <c r="C1" s="269"/>
      <c r="D1" s="269"/>
      <c r="E1" s="269"/>
      <c r="F1" s="269"/>
      <c r="G1" s="269"/>
      <c r="H1" s="269"/>
      <c r="I1" s="269"/>
    </row>
    <row r="2" ht="15" customHeight="1" spans="1:9">
      <c r="A2" s="312"/>
      <c r="B2" s="312"/>
      <c r="C2" s="312"/>
      <c r="D2" s="312"/>
      <c r="E2" s="312"/>
      <c r="F2" s="312"/>
      <c r="G2" s="312"/>
      <c r="H2" s="312"/>
      <c r="I2" s="434" t="s">
        <v>287</v>
      </c>
    </row>
    <row r="3" ht="15" customHeight="1" spans="1:9">
      <c r="A3" s="283" t="s">
        <v>45</v>
      </c>
      <c r="B3" s="270"/>
      <c r="C3" s="270"/>
      <c r="D3" s="270"/>
      <c r="E3" s="270"/>
      <c r="F3" s="270"/>
      <c r="G3" s="270"/>
      <c r="H3" s="270"/>
      <c r="I3" s="272" t="s">
        <v>46</v>
      </c>
    </row>
    <row r="4" ht="37.5" customHeight="1" spans="1:9">
      <c r="A4" s="298" t="s">
        <v>270</v>
      </c>
      <c r="B4" s="439" t="s">
        <v>271</v>
      </c>
      <c r="C4" s="273" t="s">
        <v>75</v>
      </c>
      <c r="D4" s="273" t="s">
        <v>76</v>
      </c>
      <c r="E4" s="273" t="s">
        <v>77</v>
      </c>
      <c r="F4" s="273" t="s">
        <v>78</v>
      </c>
      <c r="G4" s="273" t="s">
        <v>79</v>
      </c>
      <c r="H4" s="273" t="s">
        <v>54</v>
      </c>
      <c r="I4" s="273" t="s">
        <v>55</v>
      </c>
    </row>
    <row r="5" ht="33.75" customHeight="1" spans="1:9">
      <c r="A5" s="289" t="s">
        <v>288</v>
      </c>
      <c r="B5" s="440">
        <f t="shared" ref="B5:B12" si="0">C5+D5+E5+F5+G5+H5+I5</f>
        <v>782842148.61</v>
      </c>
      <c r="C5" s="357">
        <v>0</v>
      </c>
      <c r="D5" s="357">
        <v>782842148.61</v>
      </c>
      <c r="E5" s="357">
        <v>0</v>
      </c>
      <c r="F5" s="357">
        <v>0</v>
      </c>
      <c r="G5" s="357">
        <v>0</v>
      </c>
      <c r="H5" s="357">
        <v>0</v>
      </c>
      <c r="I5" s="357">
        <v>0</v>
      </c>
    </row>
    <row r="6" ht="33.75" customHeight="1" spans="1:9">
      <c r="A6" s="289" t="s">
        <v>289</v>
      </c>
      <c r="B6" s="441">
        <f t="shared" si="0"/>
        <v>352357440.63</v>
      </c>
      <c r="C6" s="368">
        <v>0</v>
      </c>
      <c r="D6" s="368">
        <v>352357440.63</v>
      </c>
      <c r="E6" s="368">
        <v>0</v>
      </c>
      <c r="F6" s="368">
        <v>0</v>
      </c>
      <c r="G6" s="368">
        <v>0</v>
      </c>
      <c r="H6" s="368">
        <v>0</v>
      </c>
      <c r="I6" s="368">
        <v>0</v>
      </c>
    </row>
    <row r="7" ht="33.75" customHeight="1" spans="1:9">
      <c r="A7" s="289" t="s">
        <v>290</v>
      </c>
      <c r="B7" s="279">
        <f t="shared" si="0"/>
        <v>64227300</v>
      </c>
      <c r="C7" s="442">
        <f t="shared" ref="C7:I7" si="1">C8+C9+C10</f>
        <v>0</v>
      </c>
      <c r="D7" s="442">
        <f t="shared" si="1"/>
        <v>64227300</v>
      </c>
      <c r="E7" s="442">
        <f t="shared" si="1"/>
        <v>0</v>
      </c>
      <c r="F7" s="442">
        <f t="shared" si="1"/>
        <v>0</v>
      </c>
      <c r="G7" s="442">
        <f t="shared" si="1"/>
        <v>0</v>
      </c>
      <c r="H7" s="442">
        <f t="shared" si="1"/>
        <v>0</v>
      </c>
      <c r="I7" s="444">
        <f t="shared" si="1"/>
        <v>0</v>
      </c>
    </row>
    <row r="8" ht="33.75" customHeight="1" spans="1:9">
      <c r="A8" s="289" t="s">
        <v>291</v>
      </c>
      <c r="B8" s="443">
        <f t="shared" si="0"/>
        <v>63230100</v>
      </c>
      <c r="C8" s="357">
        <v>0</v>
      </c>
      <c r="D8" s="357">
        <v>63230100</v>
      </c>
      <c r="E8" s="357">
        <v>0</v>
      </c>
      <c r="F8" s="357">
        <v>0</v>
      </c>
      <c r="G8" s="357">
        <v>0</v>
      </c>
      <c r="H8" s="357">
        <v>0</v>
      </c>
      <c r="I8" s="357">
        <v>0</v>
      </c>
    </row>
    <row r="9" ht="33.75" customHeight="1" spans="1:9">
      <c r="A9" s="289" t="s">
        <v>292</v>
      </c>
      <c r="B9" s="443">
        <f t="shared" si="0"/>
        <v>0</v>
      </c>
      <c r="C9" s="357">
        <v>0</v>
      </c>
      <c r="D9" s="357">
        <v>0</v>
      </c>
      <c r="E9" s="357">
        <v>0</v>
      </c>
      <c r="F9" s="357">
        <v>0</v>
      </c>
      <c r="G9" s="357">
        <v>0</v>
      </c>
      <c r="H9" s="357">
        <v>0</v>
      </c>
      <c r="I9" s="357">
        <v>0</v>
      </c>
    </row>
    <row r="10" ht="33.75" customHeight="1" spans="1:9">
      <c r="A10" s="289" t="s">
        <v>293</v>
      </c>
      <c r="B10" s="443">
        <f t="shared" si="0"/>
        <v>997200</v>
      </c>
      <c r="C10" s="357">
        <v>0</v>
      </c>
      <c r="D10" s="357">
        <v>997200</v>
      </c>
      <c r="E10" s="357">
        <v>0</v>
      </c>
      <c r="F10" s="357">
        <v>0</v>
      </c>
      <c r="G10" s="357">
        <v>0</v>
      </c>
      <c r="H10" s="357">
        <v>0</v>
      </c>
      <c r="I10" s="357">
        <v>0</v>
      </c>
    </row>
    <row r="11" ht="33.75" customHeight="1" spans="1:9">
      <c r="A11" s="289" t="s">
        <v>294</v>
      </c>
      <c r="B11" s="443">
        <f t="shared" si="0"/>
        <v>30178500</v>
      </c>
      <c r="C11" s="357">
        <v>0</v>
      </c>
      <c r="D11" s="357">
        <v>30178500</v>
      </c>
      <c r="E11" s="357">
        <v>0</v>
      </c>
      <c r="F11" s="357">
        <v>0</v>
      </c>
      <c r="G11" s="357">
        <v>0</v>
      </c>
      <c r="H11" s="357">
        <v>0</v>
      </c>
      <c r="I11" s="357">
        <v>0</v>
      </c>
    </row>
    <row r="12" ht="33.75" customHeight="1" spans="1:9">
      <c r="A12" s="289" t="s">
        <v>295</v>
      </c>
      <c r="B12" s="444">
        <f t="shared" si="0"/>
        <v>34815474.53</v>
      </c>
      <c r="C12" s="357">
        <v>0</v>
      </c>
      <c r="D12" s="357">
        <v>34815474.53</v>
      </c>
      <c r="E12" s="357">
        <v>0</v>
      </c>
      <c r="F12" s="357">
        <v>0</v>
      </c>
      <c r="G12" s="357">
        <v>0</v>
      </c>
      <c r="H12" s="357">
        <v>0</v>
      </c>
      <c r="I12" s="357">
        <v>0</v>
      </c>
    </row>
    <row r="13" ht="33.75" customHeight="1" spans="1:9">
      <c r="A13" s="289" t="s">
        <v>296</v>
      </c>
      <c r="B13" s="441">
        <f>C13+D13</f>
        <v>18622022.93</v>
      </c>
      <c r="C13" s="357">
        <v>0</v>
      </c>
      <c r="D13" s="357">
        <v>18622022.93</v>
      </c>
      <c r="E13" s="338" t="s">
        <v>65</v>
      </c>
      <c r="F13" s="338" t="s">
        <v>65</v>
      </c>
      <c r="G13" s="338" t="s">
        <v>65</v>
      </c>
      <c r="H13" s="338" t="s">
        <v>65</v>
      </c>
      <c r="I13" s="338" t="s">
        <v>65</v>
      </c>
    </row>
    <row r="14" ht="33.75" customHeight="1" spans="1:9">
      <c r="A14" s="289" t="s">
        <v>297</v>
      </c>
      <c r="B14" s="443">
        <f>C14+D14+E14+F14+G14+H14+I14</f>
        <v>227658417.86</v>
      </c>
      <c r="C14" s="357">
        <v>0</v>
      </c>
      <c r="D14" s="357">
        <v>227658417.86</v>
      </c>
      <c r="E14" s="357">
        <v>0</v>
      </c>
      <c r="F14" s="357">
        <v>0</v>
      </c>
      <c r="G14" s="357">
        <v>0</v>
      </c>
      <c r="H14" s="357">
        <v>0</v>
      </c>
      <c r="I14" s="357">
        <v>0</v>
      </c>
    </row>
    <row r="15" ht="33.75" customHeight="1" spans="1:9">
      <c r="A15" s="289" t="s">
        <v>298</v>
      </c>
      <c r="B15" s="443">
        <f>C15+D15+E15+F15+G15+H15+I15</f>
        <v>227221827.46</v>
      </c>
      <c r="C15" s="368">
        <v>0</v>
      </c>
      <c r="D15" s="368">
        <v>227221827.46</v>
      </c>
      <c r="E15" s="368">
        <v>0</v>
      </c>
      <c r="F15" s="368">
        <v>0</v>
      </c>
      <c r="G15" s="368">
        <v>0</v>
      </c>
      <c r="H15" s="368">
        <v>0</v>
      </c>
      <c r="I15" s="368">
        <v>0</v>
      </c>
    </row>
    <row r="16" ht="33.75" customHeight="1" spans="1:9">
      <c r="A16" s="289" t="s">
        <v>299</v>
      </c>
      <c r="B16" s="444">
        <f t="shared" ref="B16:I16" si="2">B6-B14</f>
        <v>124699022.77</v>
      </c>
      <c r="C16" s="351">
        <f t="shared" si="2"/>
        <v>0</v>
      </c>
      <c r="D16" s="351">
        <f t="shared" si="2"/>
        <v>124699022.77</v>
      </c>
      <c r="E16" s="351">
        <f t="shared" si="2"/>
        <v>0</v>
      </c>
      <c r="F16" s="351">
        <f t="shared" si="2"/>
        <v>0</v>
      </c>
      <c r="G16" s="351">
        <f t="shared" si="2"/>
        <v>0</v>
      </c>
      <c r="H16" s="351">
        <f t="shared" si="2"/>
        <v>0</v>
      </c>
      <c r="I16" s="351">
        <f t="shared" si="2"/>
        <v>0</v>
      </c>
    </row>
    <row r="17" ht="33.75" customHeight="1" spans="1:9">
      <c r="A17" s="289" t="s">
        <v>300</v>
      </c>
      <c r="B17" s="440">
        <f t="shared" ref="B17:I17" si="3">B5+B16</f>
        <v>907541171.38</v>
      </c>
      <c r="C17" s="358">
        <f t="shared" si="3"/>
        <v>0</v>
      </c>
      <c r="D17" s="358">
        <f t="shared" si="3"/>
        <v>907541171.38</v>
      </c>
      <c r="E17" s="358">
        <f t="shared" si="3"/>
        <v>0</v>
      </c>
      <c r="F17" s="358">
        <f t="shared" si="3"/>
        <v>0</v>
      </c>
      <c r="G17" s="358">
        <f t="shared" si="3"/>
        <v>0</v>
      </c>
      <c r="H17" s="358">
        <f t="shared" si="3"/>
        <v>0</v>
      </c>
      <c r="I17" s="358">
        <f t="shared" si="3"/>
        <v>0</v>
      </c>
    </row>
    <row r="18" ht="33.75" customHeight="1" spans="1:9">
      <c r="A18" s="415"/>
      <c r="B18" s="445"/>
      <c r="C18" s="445"/>
      <c r="D18" s="445"/>
      <c r="E18" s="445"/>
      <c r="F18" s="445"/>
      <c r="G18" s="445"/>
      <c r="H18" s="445"/>
      <c r="I18" s="434" t="s">
        <v>301</v>
      </c>
    </row>
  </sheetData>
  <mergeCells count="1">
    <mergeCell ref="A1:I1"/>
  </mergeCells>
  <printOptions horizontalCentered="1"/>
  <pageMargins left="0.393700787401575" right="0.393700787401575" top="0.393700787401575" bottom="0.393700787401575" header="0.51181" footer="0.51181"/>
  <pageSetup paperSize="9" scale="70" pageOrder="overThenDown" orientation="landscape" errors="blank"/>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showGridLines="0" zoomScalePageLayoutView="60" workbookViewId="0">
      <pane topLeftCell="C12" activePane="bottomRight" state="frozen"/>
      <selection activeCell="A1" sqref="A1:I1"/>
    </sheetView>
  </sheetViews>
  <sheetFormatPr defaultColWidth="8" defaultRowHeight="13.5"/>
  <cols>
    <col min="1" max="1" width="34.5583333333333" style="1"/>
    <col min="2" max="4" width="30.4" style="1"/>
    <col min="5" max="5" width="32.7" style="1"/>
    <col min="6" max="9" width="30.4" style="1"/>
  </cols>
  <sheetData>
    <row r="1" ht="48" customHeight="1" spans="1:9">
      <c r="A1" s="268" t="s">
        <v>302</v>
      </c>
      <c r="B1" s="269"/>
      <c r="C1" s="269"/>
      <c r="D1" s="269"/>
      <c r="E1" s="269"/>
      <c r="F1" s="269"/>
      <c r="G1" s="269"/>
      <c r="H1" s="269"/>
      <c r="I1" s="269"/>
    </row>
    <row r="2" ht="19.5" customHeight="1" spans="1:9">
      <c r="A2" s="312"/>
      <c r="B2" s="312"/>
      <c r="C2" s="312"/>
      <c r="D2" s="312"/>
      <c r="E2" s="312"/>
      <c r="F2" s="312"/>
      <c r="G2" s="434"/>
      <c r="H2" s="312"/>
      <c r="I2" s="434" t="s">
        <v>303</v>
      </c>
    </row>
    <row r="3" ht="19.5" customHeight="1" spans="1:9">
      <c r="A3" s="270" t="s">
        <v>45</v>
      </c>
      <c r="B3" s="270"/>
      <c r="C3" s="270"/>
      <c r="D3" s="270"/>
      <c r="E3" s="270"/>
      <c r="F3" s="270"/>
      <c r="G3" s="272"/>
      <c r="H3" s="270"/>
      <c r="I3" s="272" t="s">
        <v>46</v>
      </c>
    </row>
    <row r="4" ht="37.5" customHeight="1" spans="1:9">
      <c r="A4" s="336" t="s">
        <v>304</v>
      </c>
      <c r="B4" s="336" t="s">
        <v>74</v>
      </c>
      <c r="C4" s="273" t="s">
        <v>75</v>
      </c>
      <c r="D4" s="273" t="s">
        <v>76</v>
      </c>
      <c r="E4" s="273" t="s">
        <v>77</v>
      </c>
      <c r="F4" s="273" t="s">
        <v>78</v>
      </c>
      <c r="G4" s="273" t="s">
        <v>79</v>
      </c>
      <c r="H4" s="273" t="s">
        <v>54</v>
      </c>
      <c r="I4" s="273" t="s">
        <v>55</v>
      </c>
    </row>
    <row r="5" ht="28.5" customHeight="1" spans="1:9">
      <c r="A5" s="399" t="s">
        <v>305</v>
      </c>
      <c r="B5" s="358">
        <f t="shared" ref="B5:I5" si="0">B6+B7+B8</f>
        <v>0</v>
      </c>
      <c r="C5" s="358">
        <f t="shared" si="0"/>
        <v>0</v>
      </c>
      <c r="D5" s="358">
        <f t="shared" si="0"/>
        <v>0</v>
      </c>
      <c r="E5" s="358">
        <f t="shared" si="0"/>
        <v>0</v>
      </c>
      <c r="F5" s="358">
        <f t="shared" si="0"/>
        <v>0</v>
      </c>
      <c r="G5" s="358">
        <f t="shared" si="0"/>
        <v>0</v>
      </c>
      <c r="H5" s="358">
        <f t="shared" si="0"/>
        <v>0</v>
      </c>
      <c r="I5" s="358">
        <f t="shared" si="0"/>
        <v>0</v>
      </c>
    </row>
    <row r="6" ht="28.5" customHeight="1" spans="1:9">
      <c r="A6" s="322" t="s">
        <v>306</v>
      </c>
      <c r="B6" s="358">
        <f>C6+D6+E6+F6+G6+H6+I6</f>
        <v>0</v>
      </c>
      <c r="C6" s="357">
        <v>0</v>
      </c>
      <c r="D6" s="357">
        <v>0</v>
      </c>
      <c r="E6" s="357">
        <v>0</v>
      </c>
      <c r="F6" s="357">
        <v>0</v>
      </c>
      <c r="G6" s="357">
        <v>0</v>
      </c>
      <c r="H6" s="357">
        <v>0</v>
      </c>
      <c r="I6" s="357">
        <v>0</v>
      </c>
    </row>
    <row r="7" ht="28.5" customHeight="1" spans="1:9">
      <c r="A7" s="322" t="s">
        <v>307</v>
      </c>
      <c r="B7" s="358">
        <f>C7+D7+E7+F7+G7+H7+I7</f>
        <v>0</v>
      </c>
      <c r="C7" s="357">
        <v>0</v>
      </c>
      <c r="D7" s="357">
        <v>0</v>
      </c>
      <c r="E7" s="357">
        <v>0</v>
      </c>
      <c r="F7" s="357">
        <v>0</v>
      </c>
      <c r="G7" s="357">
        <v>0</v>
      </c>
      <c r="H7" s="357">
        <v>0</v>
      </c>
      <c r="I7" s="357">
        <v>0</v>
      </c>
    </row>
    <row r="8" ht="28.5" customHeight="1" spans="1:9">
      <c r="A8" s="322" t="s">
        <v>308</v>
      </c>
      <c r="B8" s="358">
        <f>C8+D8+E8+F8+G8+H8+I8</f>
        <v>0</v>
      </c>
      <c r="C8" s="357">
        <v>0</v>
      </c>
      <c r="D8" s="357">
        <v>0</v>
      </c>
      <c r="E8" s="357">
        <v>0</v>
      </c>
      <c r="F8" s="357">
        <v>0</v>
      </c>
      <c r="G8" s="357">
        <v>0</v>
      </c>
      <c r="H8" s="357">
        <v>0</v>
      </c>
      <c r="I8" s="357">
        <v>0</v>
      </c>
    </row>
    <row r="9" ht="28.5" customHeight="1" spans="1:9">
      <c r="A9" s="322" t="s">
        <v>309</v>
      </c>
      <c r="B9" s="358">
        <f t="shared" ref="B9:I9" si="1">B10+B11+B12+B13</f>
        <v>30178500</v>
      </c>
      <c r="C9" s="358">
        <f t="shared" si="1"/>
        <v>0</v>
      </c>
      <c r="D9" s="358">
        <f t="shared" si="1"/>
        <v>30178500</v>
      </c>
      <c r="E9" s="358">
        <f t="shared" si="1"/>
        <v>0</v>
      </c>
      <c r="F9" s="358">
        <f t="shared" si="1"/>
        <v>0</v>
      </c>
      <c r="G9" s="358">
        <f t="shared" si="1"/>
        <v>0</v>
      </c>
      <c r="H9" s="358">
        <f t="shared" si="1"/>
        <v>0</v>
      </c>
      <c r="I9" s="358">
        <f t="shared" si="1"/>
        <v>0</v>
      </c>
    </row>
    <row r="10" ht="28.5" customHeight="1" spans="1:9">
      <c r="A10" s="322" t="s">
        <v>310</v>
      </c>
      <c r="B10" s="358">
        <f>C10+D10+E10+F10+G10+H10+I10</f>
        <v>0</v>
      </c>
      <c r="C10" s="357">
        <v>0</v>
      </c>
      <c r="D10" s="357">
        <v>0</v>
      </c>
      <c r="E10" s="357">
        <v>0</v>
      </c>
      <c r="F10" s="357">
        <v>0</v>
      </c>
      <c r="G10" s="357">
        <v>0</v>
      </c>
      <c r="H10" s="357">
        <v>0</v>
      </c>
      <c r="I10" s="357">
        <v>0</v>
      </c>
    </row>
    <row r="11" ht="28.5" customHeight="1" spans="1:9">
      <c r="A11" s="322" t="s">
        <v>311</v>
      </c>
      <c r="B11" s="358">
        <f>C11+D11+E11+F11+G11+H11+I11</f>
        <v>0</v>
      </c>
      <c r="C11" s="357">
        <v>0</v>
      </c>
      <c r="D11" s="357">
        <v>0</v>
      </c>
      <c r="E11" s="357">
        <v>0</v>
      </c>
      <c r="F11" s="357">
        <v>0</v>
      </c>
      <c r="G11" s="357">
        <v>0</v>
      </c>
      <c r="H11" s="357">
        <v>0</v>
      </c>
      <c r="I11" s="357">
        <v>0</v>
      </c>
    </row>
    <row r="12" ht="28.5" customHeight="1" spans="1:9">
      <c r="A12" s="322" t="s">
        <v>312</v>
      </c>
      <c r="B12" s="358">
        <f>C12+D12+E12+F12+G12+H12+I12</f>
        <v>0</v>
      </c>
      <c r="C12" s="357">
        <v>0</v>
      </c>
      <c r="D12" s="357">
        <v>0</v>
      </c>
      <c r="E12" s="357">
        <v>0</v>
      </c>
      <c r="F12" s="357">
        <v>0</v>
      </c>
      <c r="G12" s="357">
        <v>0</v>
      </c>
      <c r="H12" s="357">
        <v>0</v>
      </c>
      <c r="I12" s="357">
        <v>0</v>
      </c>
    </row>
    <row r="13" ht="28.5" customHeight="1" spans="1:9">
      <c r="A13" s="322" t="s">
        <v>313</v>
      </c>
      <c r="B13" s="358">
        <f>C13+D13+E13+F13+G13+H13+I13</f>
        <v>30178500</v>
      </c>
      <c r="C13" s="357">
        <v>0</v>
      </c>
      <c r="D13" s="357">
        <v>30178500</v>
      </c>
      <c r="E13" s="357">
        <v>0</v>
      </c>
      <c r="F13" s="357">
        <v>0</v>
      </c>
      <c r="G13" s="357">
        <v>0</v>
      </c>
      <c r="H13" s="357">
        <v>0</v>
      </c>
      <c r="I13" s="357">
        <v>0</v>
      </c>
    </row>
    <row r="14" ht="28.5" customHeight="1" spans="1:9">
      <c r="A14" s="322" t="s">
        <v>314</v>
      </c>
      <c r="B14" s="358">
        <f t="shared" ref="B14:I14" si="2">B17+B18+B19</f>
        <v>30178500</v>
      </c>
      <c r="C14" s="352">
        <f t="shared" si="2"/>
        <v>0</v>
      </c>
      <c r="D14" s="352">
        <f t="shared" si="2"/>
        <v>30178500</v>
      </c>
      <c r="E14" s="352">
        <f t="shared" si="2"/>
        <v>0</v>
      </c>
      <c r="F14" s="352">
        <f t="shared" si="2"/>
        <v>0</v>
      </c>
      <c r="G14" s="352">
        <f t="shared" si="2"/>
        <v>0</v>
      </c>
      <c r="H14" s="352">
        <f t="shared" si="2"/>
        <v>0</v>
      </c>
      <c r="I14" s="352">
        <f t="shared" si="2"/>
        <v>0</v>
      </c>
    </row>
    <row r="15" ht="28.5" customHeight="1" spans="1:9">
      <c r="A15" s="435" t="s">
        <v>315</v>
      </c>
      <c r="B15" s="436" t="s">
        <v>65</v>
      </c>
      <c r="C15" s="437" t="s">
        <v>316</v>
      </c>
      <c r="D15" s="437" t="s">
        <v>317</v>
      </c>
      <c r="E15" s="437" t="s">
        <v>318</v>
      </c>
      <c r="F15" s="437" t="s">
        <v>319</v>
      </c>
      <c r="G15" s="437" t="s">
        <v>320</v>
      </c>
      <c r="H15" s="437" t="s">
        <v>321</v>
      </c>
      <c r="I15" s="437" t="s">
        <v>322</v>
      </c>
    </row>
    <row r="16" ht="28.5" customHeight="1" spans="1:9">
      <c r="A16" s="438" t="s">
        <v>323</v>
      </c>
      <c r="B16" s="352">
        <f>C16+D16+E16+F16+G16+H16+I16</f>
        <v>30178500</v>
      </c>
      <c r="C16" s="347">
        <v>0</v>
      </c>
      <c r="D16" s="347">
        <v>30178500</v>
      </c>
      <c r="E16" s="347">
        <v>0</v>
      </c>
      <c r="F16" s="347">
        <v>0</v>
      </c>
      <c r="G16" s="347">
        <v>0</v>
      </c>
      <c r="H16" s="347">
        <v>0</v>
      </c>
      <c r="I16" s="347">
        <v>0</v>
      </c>
    </row>
    <row r="17" ht="28.5" customHeight="1" spans="1:9">
      <c r="A17" s="327" t="s">
        <v>306</v>
      </c>
      <c r="B17" s="351">
        <f>C17+D17+E17+F17+G17+H17+I17</f>
        <v>0</v>
      </c>
      <c r="C17" s="349">
        <v>0</v>
      </c>
      <c r="D17" s="349">
        <v>0</v>
      </c>
      <c r="E17" s="349">
        <v>0</v>
      </c>
      <c r="F17" s="349">
        <v>0</v>
      </c>
      <c r="G17" s="349">
        <v>0</v>
      </c>
      <c r="H17" s="349">
        <v>0</v>
      </c>
      <c r="I17" s="349">
        <v>0</v>
      </c>
    </row>
    <row r="18" ht="28.5" customHeight="1" spans="1:9">
      <c r="A18" s="322" t="s">
        <v>307</v>
      </c>
      <c r="B18" s="358">
        <f>C18+D18+E18+F18+G18+H18+I18</f>
        <v>0</v>
      </c>
      <c r="C18" s="357">
        <v>0</v>
      </c>
      <c r="D18" s="357">
        <v>0</v>
      </c>
      <c r="E18" s="357">
        <v>0</v>
      </c>
      <c r="F18" s="357">
        <v>0</v>
      </c>
      <c r="G18" s="357">
        <v>0</v>
      </c>
      <c r="H18" s="357">
        <v>0</v>
      </c>
      <c r="I18" s="357">
        <v>0</v>
      </c>
    </row>
    <row r="19" ht="28.5" customHeight="1" spans="1:9">
      <c r="A19" s="322" t="s">
        <v>308</v>
      </c>
      <c r="B19" s="358">
        <f>C19+D19+E19+F19+G19+H19+I19</f>
        <v>30178500</v>
      </c>
      <c r="C19" s="357">
        <v>0</v>
      </c>
      <c r="D19" s="357">
        <v>30178500</v>
      </c>
      <c r="E19" s="357">
        <v>0</v>
      </c>
      <c r="F19" s="357">
        <v>0</v>
      </c>
      <c r="G19" s="357">
        <v>0</v>
      </c>
      <c r="H19" s="357">
        <v>0</v>
      </c>
      <c r="I19" s="357">
        <v>0</v>
      </c>
    </row>
    <row r="20" ht="28.5" customHeight="1" spans="1:9">
      <c r="A20" s="322" t="s">
        <v>324</v>
      </c>
      <c r="B20" s="358">
        <f t="shared" ref="B20:I20" si="3">B21+B22+B23</f>
        <v>0</v>
      </c>
      <c r="C20" s="358">
        <f t="shared" si="3"/>
        <v>0</v>
      </c>
      <c r="D20" s="358">
        <f t="shared" si="3"/>
        <v>0</v>
      </c>
      <c r="E20" s="358">
        <f t="shared" si="3"/>
        <v>0</v>
      </c>
      <c r="F20" s="358">
        <f t="shared" si="3"/>
        <v>0</v>
      </c>
      <c r="G20" s="358">
        <f t="shared" si="3"/>
        <v>0</v>
      </c>
      <c r="H20" s="358">
        <f t="shared" si="3"/>
        <v>0</v>
      </c>
      <c r="I20" s="358">
        <f t="shared" si="3"/>
        <v>0</v>
      </c>
    </row>
    <row r="21" ht="28.5" customHeight="1" spans="1:9">
      <c r="A21" s="322" t="s">
        <v>306</v>
      </c>
      <c r="B21" s="358">
        <f>C21+D21+E21+F21+G21+H21+I21</f>
        <v>0</v>
      </c>
      <c r="C21" s="357">
        <v>0</v>
      </c>
      <c r="D21" s="357">
        <v>0</v>
      </c>
      <c r="E21" s="357">
        <v>0</v>
      </c>
      <c r="F21" s="357">
        <v>0</v>
      </c>
      <c r="G21" s="357">
        <v>0</v>
      </c>
      <c r="H21" s="357">
        <v>0</v>
      </c>
      <c r="I21" s="357">
        <v>0</v>
      </c>
    </row>
    <row r="22" ht="28.5" customHeight="1" spans="1:9">
      <c r="A22" s="322" t="s">
        <v>307</v>
      </c>
      <c r="B22" s="358">
        <f>C22+D22+E22+F22+G22+H22+I22</f>
        <v>0</v>
      </c>
      <c r="C22" s="357">
        <v>0</v>
      </c>
      <c r="D22" s="357">
        <v>0</v>
      </c>
      <c r="E22" s="357">
        <v>0</v>
      </c>
      <c r="F22" s="357">
        <v>0</v>
      </c>
      <c r="G22" s="357">
        <v>0</v>
      </c>
      <c r="H22" s="357">
        <v>0</v>
      </c>
      <c r="I22" s="357">
        <v>0</v>
      </c>
    </row>
    <row r="23" ht="28.5" customHeight="1" spans="1:9">
      <c r="A23" s="322" t="s">
        <v>308</v>
      </c>
      <c r="B23" s="358">
        <f>C23+D23+E23+F23+G23+H23+I23</f>
        <v>0</v>
      </c>
      <c r="C23" s="357">
        <v>0</v>
      </c>
      <c r="D23" s="357">
        <v>0</v>
      </c>
      <c r="E23" s="357">
        <v>0</v>
      </c>
      <c r="F23" s="357">
        <v>0</v>
      </c>
      <c r="G23" s="357">
        <v>0</v>
      </c>
      <c r="H23" s="357">
        <v>0</v>
      </c>
      <c r="I23" s="357">
        <v>0</v>
      </c>
    </row>
    <row r="24" ht="28.5" customHeight="1" spans="1:9">
      <c r="A24" s="312"/>
      <c r="B24" s="312"/>
      <c r="C24" s="312"/>
      <c r="D24" s="312"/>
      <c r="E24" s="312"/>
      <c r="F24" s="312"/>
      <c r="G24" s="312"/>
      <c r="H24" s="312"/>
      <c r="I24" s="434" t="s">
        <v>325</v>
      </c>
    </row>
  </sheetData>
  <mergeCells count="1">
    <mergeCell ref="A1:I1"/>
  </mergeCells>
  <printOptions horizontalCentered="1"/>
  <pageMargins left="0.393700787401575" right="0.393700787401575" top="0.393700787401575" bottom="0.393700787401575" header="0.51181" footer="0.51181"/>
  <pageSetup paperSize="9" scale="50" pageOrder="overThenDown" orientation="landscape" errors="blank"/>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6"/>
  <sheetViews>
    <sheetView zoomScalePageLayoutView="60" workbookViewId="0">
      <pane topLeftCell="B6" activePane="bottomRight" state="frozen"/>
      <selection activeCell="A1" sqref="A1:B2"/>
    </sheetView>
  </sheetViews>
  <sheetFormatPr defaultColWidth="8" defaultRowHeight="13.5" outlineLevelCol="1"/>
  <cols>
    <col min="1" max="1" width="65.2583333333333" style="1"/>
    <col min="2" max="2" width="80.025" style="1"/>
  </cols>
  <sheetData>
    <row r="1" ht="31.5" customHeight="1" spans="1:2">
      <c r="A1" s="257" t="s">
        <v>326</v>
      </c>
      <c r="B1" s="163"/>
    </row>
    <row r="2" ht="31.5" customHeight="1" spans="1:2">
      <c r="A2" s="163"/>
      <c r="B2" s="163"/>
    </row>
    <row r="3" ht="21" customHeight="1" spans="1:2">
      <c r="A3" s="425"/>
      <c r="B3" s="426" t="s">
        <v>327</v>
      </c>
    </row>
    <row r="4" ht="21" customHeight="1" spans="1:2">
      <c r="A4" s="427" t="s">
        <v>45</v>
      </c>
      <c r="B4" s="260" t="s">
        <v>46</v>
      </c>
    </row>
    <row r="5" ht="42.75" customHeight="1" spans="1:2">
      <c r="A5" s="428" t="s">
        <v>304</v>
      </c>
      <c r="B5" s="429" t="s">
        <v>328</v>
      </c>
    </row>
    <row r="6" ht="27.75" customHeight="1" spans="1:2">
      <c r="A6" s="430" t="s">
        <v>329</v>
      </c>
      <c r="B6" s="431">
        <f>B11+B16+B21</f>
        <v>0</v>
      </c>
    </row>
    <row r="7" ht="27.75" customHeight="1" spans="1:2">
      <c r="A7" s="430" t="s">
        <v>330</v>
      </c>
      <c r="B7" s="431">
        <f>B12+B17+B22</f>
        <v>0</v>
      </c>
    </row>
    <row r="8" ht="27.75" customHeight="1" spans="1:2">
      <c r="A8" s="430" t="s">
        <v>331</v>
      </c>
      <c r="B8" s="431">
        <f>B13+B18+B23</f>
        <v>0</v>
      </c>
    </row>
    <row r="9" ht="27.75" customHeight="1" spans="1:2">
      <c r="A9" s="430" t="s">
        <v>332</v>
      </c>
      <c r="B9" s="431">
        <f>B14+B19+B24</f>
        <v>0</v>
      </c>
    </row>
    <row r="10" ht="27.75" customHeight="1" spans="1:2">
      <c r="A10" s="430" t="s">
        <v>333</v>
      </c>
      <c r="B10" s="431">
        <f>B15+B20+B25</f>
        <v>0</v>
      </c>
    </row>
    <row r="11" ht="27.75" customHeight="1" spans="1:2">
      <c r="A11" s="430" t="s">
        <v>334</v>
      </c>
      <c r="B11" s="431">
        <f>B12+B13+B14+B15</f>
        <v>0</v>
      </c>
    </row>
    <row r="12" ht="27.75" customHeight="1" spans="1:2">
      <c r="A12" s="430" t="s">
        <v>330</v>
      </c>
      <c r="B12" s="432">
        <v>0</v>
      </c>
    </row>
    <row r="13" ht="27.75" customHeight="1" spans="1:2">
      <c r="A13" s="430" t="s">
        <v>331</v>
      </c>
      <c r="B13" s="432">
        <v>0</v>
      </c>
    </row>
    <row r="14" ht="27.75" customHeight="1" spans="1:2">
      <c r="A14" s="430" t="s">
        <v>332</v>
      </c>
      <c r="B14" s="432">
        <v>0</v>
      </c>
    </row>
    <row r="15" ht="27.75" customHeight="1" spans="1:2">
      <c r="A15" s="430" t="s">
        <v>333</v>
      </c>
      <c r="B15" s="432">
        <v>0</v>
      </c>
    </row>
    <row r="16" ht="27.75" customHeight="1" spans="1:2">
      <c r="A16" s="430" t="s">
        <v>335</v>
      </c>
      <c r="B16" s="431">
        <f>B17+B18+B19+B20</f>
        <v>0</v>
      </c>
    </row>
    <row r="17" ht="27.75" customHeight="1" spans="1:2">
      <c r="A17" s="430" t="s">
        <v>330</v>
      </c>
      <c r="B17" s="432">
        <v>0</v>
      </c>
    </row>
    <row r="18" ht="27.75" customHeight="1" spans="1:2">
      <c r="A18" s="430" t="s">
        <v>331</v>
      </c>
      <c r="B18" s="432">
        <v>0</v>
      </c>
    </row>
    <row r="19" ht="27.75" customHeight="1" spans="1:2">
      <c r="A19" s="430" t="s">
        <v>332</v>
      </c>
      <c r="B19" s="432">
        <v>0</v>
      </c>
    </row>
    <row r="20" ht="27.75" customHeight="1" spans="1:2">
      <c r="A20" s="430" t="s">
        <v>333</v>
      </c>
      <c r="B20" s="432">
        <v>0</v>
      </c>
    </row>
    <row r="21" ht="27.75" customHeight="1" spans="1:2">
      <c r="A21" s="430" t="s">
        <v>336</v>
      </c>
      <c r="B21" s="431">
        <f>B22+B23+B24+B25</f>
        <v>0</v>
      </c>
    </row>
    <row r="22" ht="27.75" customHeight="1" spans="1:2">
      <c r="A22" s="430" t="s">
        <v>330</v>
      </c>
      <c r="B22" s="432">
        <v>0</v>
      </c>
    </row>
    <row r="23" ht="27.75" customHeight="1" spans="1:2">
      <c r="A23" s="430" t="s">
        <v>331</v>
      </c>
      <c r="B23" s="432">
        <v>0</v>
      </c>
    </row>
    <row r="24" ht="27.75" customHeight="1" spans="1:2">
      <c r="A24" s="430" t="s">
        <v>332</v>
      </c>
      <c r="B24" s="432">
        <v>0</v>
      </c>
    </row>
    <row r="25" ht="27.75" customHeight="1" spans="1:2">
      <c r="A25" s="430" t="s">
        <v>333</v>
      </c>
      <c r="B25" s="432">
        <v>0</v>
      </c>
    </row>
    <row r="26" ht="15" customHeight="1" spans="1:2">
      <c r="A26" s="433"/>
      <c r="B26" s="426" t="s">
        <v>337</v>
      </c>
    </row>
  </sheetData>
  <mergeCells count="1">
    <mergeCell ref="A1:B2"/>
  </mergeCells>
  <pageMargins left="1.18110236220472" right="1.18110236220472" top="1.18110236220472" bottom="1.18110236220472" header="0.51181" footer="0.51181"/>
  <pageSetup paperSize="9" scale="65" pageOrder="overThenDown" orientation="landscape" errors="blank"/>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showGridLines="0" zoomScalePageLayoutView="60" workbookViewId="0">
      <pane topLeftCell="A4" activePane="bottomRight" state="frozen"/>
      <selection activeCell="A1" sqref="A1:I1"/>
    </sheetView>
  </sheetViews>
  <sheetFormatPr defaultColWidth="8" defaultRowHeight="13.5"/>
  <cols>
    <col min="1" max="1" width="50.7666666666667" style="1"/>
    <col min="2" max="2" width="7.6" style="1"/>
    <col min="3" max="3" width="23.375" style="1"/>
    <col min="4" max="4" width="60.525" style="1"/>
    <col min="5" max="5" width="9.175" style="1"/>
    <col min="6" max="6" width="25.3833333333333" style="1"/>
    <col min="7" max="7" width="50.7666666666667" style="1"/>
    <col min="8" max="8" width="7.6" style="1"/>
    <col min="9" max="9" width="27.25" style="1"/>
  </cols>
  <sheetData>
    <row r="1" ht="60" customHeight="1" spans="1:9">
      <c r="A1" s="403" t="s">
        <v>338</v>
      </c>
      <c r="B1" s="269"/>
      <c r="C1" s="404"/>
      <c r="D1" s="163"/>
      <c r="E1" s="163"/>
      <c r="F1" s="163"/>
      <c r="G1" s="404"/>
      <c r="H1" s="269"/>
      <c r="I1" s="404"/>
    </row>
    <row r="2" ht="24" customHeight="1" spans="1:9">
      <c r="A2" s="270" t="s">
        <v>45</v>
      </c>
      <c r="B2" s="271"/>
      <c r="C2" s="405"/>
      <c r="D2" s="406"/>
      <c r="E2" s="406"/>
      <c r="F2" s="26"/>
      <c r="G2" s="407"/>
      <c r="H2" s="408"/>
      <c r="I2" s="417" t="s">
        <v>339</v>
      </c>
    </row>
    <row r="3" ht="30" customHeight="1" spans="1:9">
      <c r="A3" s="273" t="s">
        <v>47</v>
      </c>
      <c r="B3" s="336" t="s">
        <v>340</v>
      </c>
      <c r="C3" s="262" t="s">
        <v>341</v>
      </c>
      <c r="D3" s="273" t="s">
        <v>47</v>
      </c>
      <c r="E3" s="273" t="s">
        <v>340</v>
      </c>
      <c r="F3" s="409" t="s">
        <v>341</v>
      </c>
      <c r="G3" s="410" t="s">
        <v>47</v>
      </c>
      <c r="H3" s="261" t="s">
        <v>340</v>
      </c>
      <c r="I3" s="262" t="s">
        <v>341</v>
      </c>
    </row>
    <row r="4" ht="30" customHeight="1" spans="1:9">
      <c r="A4" s="322" t="s">
        <v>342</v>
      </c>
      <c r="B4" s="338" t="s">
        <v>65</v>
      </c>
      <c r="C4" s="338" t="s">
        <v>65</v>
      </c>
      <c r="D4" s="322" t="s">
        <v>343</v>
      </c>
      <c r="E4" s="338" t="s">
        <v>344</v>
      </c>
      <c r="F4" s="389">
        <v>0</v>
      </c>
      <c r="G4" s="322" t="s">
        <v>345</v>
      </c>
      <c r="H4" s="338" t="s">
        <v>346</v>
      </c>
      <c r="I4" s="374">
        <v>0</v>
      </c>
    </row>
    <row r="5" ht="30" customHeight="1" spans="1:9">
      <c r="A5" s="322" t="s">
        <v>347</v>
      </c>
      <c r="B5" s="338" t="s">
        <v>344</v>
      </c>
      <c r="C5" s="387">
        <f>C6+C8+C9</f>
        <v>0</v>
      </c>
      <c r="D5" s="322" t="s">
        <v>348</v>
      </c>
      <c r="E5" s="338" t="s">
        <v>346</v>
      </c>
      <c r="F5" s="265">
        <v>0</v>
      </c>
      <c r="G5" s="322" t="s">
        <v>349</v>
      </c>
      <c r="H5" s="411" t="s">
        <v>65</v>
      </c>
      <c r="I5" s="321" t="s">
        <v>65</v>
      </c>
    </row>
    <row r="6" ht="30" customHeight="1" spans="1:9">
      <c r="A6" s="322" t="s">
        <v>350</v>
      </c>
      <c r="B6" s="338" t="s">
        <v>344</v>
      </c>
      <c r="C6" s="339">
        <v>0</v>
      </c>
      <c r="D6" s="322" t="s">
        <v>351</v>
      </c>
      <c r="E6" s="338" t="s">
        <v>346</v>
      </c>
      <c r="F6" s="358">
        <f>F7+F8</f>
        <v>0</v>
      </c>
      <c r="G6" s="322" t="s">
        <v>347</v>
      </c>
      <c r="H6" s="411" t="s">
        <v>344</v>
      </c>
      <c r="I6" s="418">
        <f>I7+I8</f>
        <v>0</v>
      </c>
    </row>
    <row r="7" ht="30" customHeight="1" spans="1:9">
      <c r="A7" s="322" t="s">
        <v>352</v>
      </c>
      <c r="B7" s="338" t="s">
        <v>344</v>
      </c>
      <c r="C7" s="339">
        <v>0</v>
      </c>
      <c r="D7" s="322" t="s">
        <v>353</v>
      </c>
      <c r="E7" s="338" t="s">
        <v>346</v>
      </c>
      <c r="F7" s="357">
        <v>0</v>
      </c>
      <c r="G7" s="322" t="s">
        <v>350</v>
      </c>
      <c r="H7" s="411" t="s">
        <v>344</v>
      </c>
      <c r="I7" s="348">
        <v>0</v>
      </c>
    </row>
    <row r="8" ht="30" customHeight="1" spans="1:9">
      <c r="A8" s="322" t="s">
        <v>354</v>
      </c>
      <c r="B8" s="338" t="s">
        <v>344</v>
      </c>
      <c r="C8" s="339">
        <v>0</v>
      </c>
      <c r="D8" s="322" t="s">
        <v>345</v>
      </c>
      <c r="E8" s="338" t="s">
        <v>346</v>
      </c>
      <c r="F8" s="357">
        <v>0</v>
      </c>
      <c r="G8" s="322" t="s">
        <v>355</v>
      </c>
      <c r="H8" s="411" t="s">
        <v>344</v>
      </c>
      <c r="I8" s="348">
        <v>0</v>
      </c>
    </row>
    <row r="9" ht="30" customHeight="1" spans="1:9">
      <c r="A9" s="322" t="s">
        <v>356</v>
      </c>
      <c r="B9" s="338" t="s">
        <v>344</v>
      </c>
      <c r="C9" s="339">
        <v>0</v>
      </c>
      <c r="D9" s="322" t="s">
        <v>357</v>
      </c>
      <c r="E9" s="338" t="s">
        <v>65</v>
      </c>
      <c r="F9" s="373" t="s">
        <v>65</v>
      </c>
      <c r="G9" s="322" t="s">
        <v>358</v>
      </c>
      <c r="H9" s="338" t="s">
        <v>344</v>
      </c>
      <c r="I9" s="419">
        <v>0</v>
      </c>
    </row>
    <row r="10" ht="30" customHeight="1" spans="1:9">
      <c r="A10" s="322" t="s">
        <v>359</v>
      </c>
      <c r="B10" s="338" t="s">
        <v>344</v>
      </c>
      <c r="C10" s="339">
        <v>0</v>
      </c>
      <c r="D10" s="322" t="s">
        <v>360</v>
      </c>
      <c r="E10" s="338" t="s">
        <v>346</v>
      </c>
      <c r="F10" s="358">
        <v>0</v>
      </c>
      <c r="G10" s="322" t="s">
        <v>361</v>
      </c>
      <c r="H10" s="411" t="s">
        <v>344</v>
      </c>
      <c r="I10" s="419">
        <v>0</v>
      </c>
    </row>
    <row r="11" ht="30" customHeight="1" spans="1:9">
      <c r="A11" s="324" t="s">
        <v>362</v>
      </c>
      <c r="B11" s="275" t="s">
        <v>344</v>
      </c>
      <c r="C11" s="339">
        <v>0</v>
      </c>
      <c r="D11" s="322" t="s">
        <v>363</v>
      </c>
      <c r="E11" s="338" t="s">
        <v>346</v>
      </c>
      <c r="F11" s="358">
        <v>0</v>
      </c>
      <c r="G11" s="322" t="s">
        <v>364</v>
      </c>
      <c r="H11" s="411" t="s">
        <v>346</v>
      </c>
      <c r="I11" s="374">
        <v>0</v>
      </c>
    </row>
    <row r="12" ht="30" customHeight="1" spans="1:9">
      <c r="A12" s="327" t="s">
        <v>361</v>
      </c>
      <c r="B12" s="340" t="s">
        <v>344</v>
      </c>
      <c r="C12" s="339">
        <v>0</v>
      </c>
      <c r="D12" s="322" t="s">
        <v>365</v>
      </c>
      <c r="E12" s="338" t="s">
        <v>346</v>
      </c>
      <c r="F12" s="358">
        <v>0</v>
      </c>
      <c r="G12" s="322" t="s">
        <v>366</v>
      </c>
      <c r="H12" s="338" t="s">
        <v>65</v>
      </c>
      <c r="I12" s="420" t="s">
        <v>65</v>
      </c>
    </row>
    <row r="13" ht="30" customHeight="1" spans="1:9">
      <c r="A13" s="322" t="s">
        <v>367</v>
      </c>
      <c r="B13" s="342" t="s">
        <v>344</v>
      </c>
      <c r="C13" s="339">
        <v>0</v>
      </c>
      <c r="D13" s="322" t="s">
        <v>368</v>
      </c>
      <c r="E13" s="338" t="s">
        <v>346</v>
      </c>
      <c r="F13" s="358">
        <v>0</v>
      </c>
      <c r="G13" s="322" t="s">
        <v>369</v>
      </c>
      <c r="H13" s="411" t="s">
        <v>346</v>
      </c>
      <c r="I13" s="421">
        <v>0</v>
      </c>
    </row>
    <row r="14" ht="30" customHeight="1" spans="1:9">
      <c r="A14" s="322" t="s">
        <v>364</v>
      </c>
      <c r="B14" s="338" t="s">
        <v>346</v>
      </c>
      <c r="C14" s="265">
        <v>0</v>
      </c>
      <c r="D14" s="322" t="s">
        <v>370</v>
      </c>
      <c r="E14" s="338" t="s">
        <v>346</v>
      </c>
      <c r="F14" s="358">
        <v>0</v>
      </c>
      <c r="G14" s="322" t="s">
        <v>371</v>
      </c>
      <c r="H14" s="411" t="s">
        <v>65</v>
      </c>
      <c r="I14" s="422" t="s">
        <v>65</v>
      </c>
    </row>
    <row r="15" ht="30" customHeight="1" spans="1:9">
      <c r="A15" s="322" t="s">
        <v>372</v>
      </c>
      <c r="B15" s="338" t="s">
        <v>346</v>
      </c>
      <c r="C15" s="357">
        <v>0</v>
      </c>
      <c r="D15" s="322" t="s">
        <v>373</v>
      </c>
      <c r="E15" s="338" t="s">
        <v>65</v>
      </c>
      <c r="F15" s="371" t="s">
        <v>65</v>
      </c>
      <c r="G15" s="322" t="s">
        <v>374</v>
      </c>
      <c r="H15" s="411" t="s">
        <v>346</v>
      </c>
      <c r="I15" s="374">
        <v>0</v>
      </c>
    </row>
    <row r="16" ht="30" customHeight="1" spans="1:9">
      <c r="A16" s="322" t="s">
        <v>366</v>
      </c>
      <c r="B16" s="338" t="s">
        <v>65</v>
      </c>
      <c r="C16" s="338" t="s">
        <v>65</v>
      </c>
      <c r="D16" s="322" t="s">
        <v>375</v>
      </c>
      <c r="E16" s="338" t="s">
        <v>344</v>
      </c>
      <c r="F16" s="339">
        <v>332317</v>
      </c>
      <c r="G16" s="322" t="s">
        <v>376</v>
      </c>
      <c r="H16" s="411" t="s">
        <v>346</v>
      </c>
      <c r="I16" s="374">
        <v>0</v>
      </c>
    </row>
    <row r="17" ht="30" customHeight="1" spans="1:9">
      <c r="A17" s="322" t="s">
        <v>369</v>
      </c>
      <c r="B17" s="338" t="s">
        <v>346</v>
      </c>
      <c r="C17" s="357">
        <v>0</v>
      </c>
      <c r="D17" s="322" t="s">
        <v>377</v>
      </c>
      <c r="E17" s="338" t="s">
        <v>344</v>
      </c>
      <c r="F17" s="339">
        <v>132174</v>
      </c>
      <c r="G17" s="322" t="s">
        <v>378</v>
      </c>
      <c r="H17" s="338" t="s">
        <v>346</v>
      </c>
      <c r="I17" s="374">
        <v>0</v>
      </c>
    </row>
    <row r="18" ht="30" customHeight="1" spans="1:9">
      <c r="A18" s="322" t="s">
        <v>371</v>
      </c>
      <c r="B18" s="338" t="s">
        <v>65</v>
      </c>
      <c r="C18" s="338" t="s">
        <v>65</v>
      </c>
      <c r="D18" s="322" t="s">
        <v>379</v>
      </c>
      <c r="E18" s="338" t="s">
        <v>344</v>
      </c>
      <c r="F18" s="339">
        <v>9972</v>
      </c>
      <c r="G18" s="322" t="s">
        <v>380</v>
      </c>
      <c r="H18" s="411" t="s">
        <v>346</v>
      </c>
      <c r="I18" s="376">
        <f>I15+I17-I16</f>
        <v>0</v>
      </c>
    </row>
    <row r="19" ht="30" customHeight="1" spans="1:9">
      <c r="A19" s="322" t="s">
        <v>374</v>
      </c>
      <c r="B19" s="338" t="s">
        <v>346</v>
      </c>
      <c r="C19" s="357">
        <v>0</v>
      </c>
      <c r="D19" s="322" t="s">
        <v>381</v>
      </c>
      <c r="E19" s="338" t="s">
        <v>344</v>
      </c>
      <c r="F19" s="264">
        <v>123752</v>
      </c>
      <c r="G19" s="322" t="s">
        <v>382</v>
      </c>
      <c r="H19" s="411" t="s">
        <v>346</v>
      </c>
      <c r="I19" s="374">
        <v>0</v>
      </c>
    </row>
    <row r="20" ht="30" customHeight="1" spans="1:9">
      <c r="A20" s="322" t="s">
        <v>376</v>
      </c>
      <c r="B20" s="338" t="s">
        <v>346</v>
      </c>
      <c r="C20" s="357">
        <v>0</v>
      </c>
      <c r="D20" s="322" t="s">
        <v>383</v>
      </c>
      <c r="E20" s="338" t="s">
        <v>344</v>
      </c>
      <c r="F20" s="264">
        <v>9296</v>
      </c>
      <c r="G20" s="322" t="s">
        <v>384</v>
      </c>
      <c r="H20" s="411" t="s">
        <v>346</v>
      </c>
      <c r="I20" s="374">
        <v>0</v>
      </c>
    </row>
    <row r="21" ht="30" customHeight="1" spans="1:9">
      <c r="A21" s="322" t="s">
        <v>378</v>
      </c>
      <c r="B21" s="338" t="s">
        <v>346</v>
      </c>
      <c r="C21" s="357">
        <v>0</v>
      </c>
      <c r="D21" s="322" t="s">
        <v>385</v>
      </c>
      <c r="E21" s="338" t="s">
        <v>65</v>
      </c>
      <c r="F21" s="412" t="s">
        <v>65</v>
      </c>
      <c r="G21" s="322" t="s">
        <v>386</v>
      </c>
      <c r="H21" s="411" t="s">
        <v>65</v>
      </c>
      <c r="I21" s="423" t="s">
        <v>65</v>
      </c>
    </row>
    <row r="22" ht="30" customHeight="1" spans="1:9">
      <c r="A22" s="322" t="s">
        <v>380</v>
      </c>
      <c r="B22" s="338" t="s">
        <v>346</v>
      </c>
      <c r="C22" s="358">
        <f>(C19+C21)-C20</f>
        <v>0</v>
      </c>
      <c r="D22" s="322" t="s">
        <v>343</v>
      </c>
      <c r="E22" s="338" t="s">
        <v>344</v>
      </c>
      <c r="F22" s="265">
        <v>284646</v>
      </c>
      <c r="G22" s="322" t="s">
        <v>387</v>
      </c>
      <c r="H22" s="411" t="s">
        <v>344</v>
      </c>
      <c r="I22" s="348">
        <v>0</v>
      </c>
    </row>
    <row r="23" ht="30" customHeight="1" spans="1:9">
      <c r="A23" s="322" t="s">
        <v>382</v>
      </c>
      <c r="B23" s="338" t="s">
        <v>346</v>
      </c>
      <c r="C23" s="357">
        <v>0</v>
      </c>
      <c r="D23" s="322" t="s">
        <v>348</v>
      </c>
      <c r="E23" s="338" t="s">
        <v>346</v>
      </c>
      <c r="F23" s="357">
        <v>907640637.4</v>
      </c>
      <c r="G23" s="322" t="s">
        <v>388</v>
      </c>
      <c r="H23" s="338" t="s">
        <v>346</v>
      </c>
      <c r="I23" s="374">
        <v>0</v>
      </c>
    </row>
    <row r="24" ht="30" customHeight="1" spans="1:9">
      <c r="A24" s="322" t="s">
        <v>384</v>
      </c>
      <c r="B24" s="338" t="s">
        <v>346</v>
      </c>
      <c r="C24" s="357">
        <v>0</v>
      </c>
      <c r="D24" s="322" t="s">
        <v>389</v>
      </c>
      <c r="E24" s="338" t="s">
        <v>346</v>
      </c>
      <c r="F24" s="357">
        <f>F25+I4</f>
        <v>0</v>
      </c>
      <c r="G24" s="322" t="s">
        <v>390</v>
      </c>
      <c r="H24" s="338" t="s">
        <v>346</v>
      </c>
      <c r="I24" s="376">
        <f>I25+I26</f>
        <v>0</v>
      </c>
    </row>
    <row r="25" ht="30" customHeight="1" spans="1:9">
      <c r="A25" s="324" t="s">
        <v>386</v>
      </c>
      <c r="B25" s="344" t="s">
        <v>391</v>
      </c>
      <c r="C25" s="344" t="s">
        <v>391</v>
      </c>
      <c r="D25" s="274" t="s">
        <v>353</v>
      </c>
      <c r="E25" s="275" t="s">
        <v>346</v>
      </c>
      <c r="F25" s="368">
        <v>0</v>
      </c>
      <c r="G25" s="322" t="s">
        <v>392</v>
      </c>
      <c r="H25" s="338" t="s">
        <v>346</v>
      </c>
      <c r="I25" s="374">
        <v>0</v>
      </c>
    </row>
    <row r="26" ht="30" customHeight="1" spans="1:9">
      <c r="A26" s="340" t="s">
        <v>65</v>
      </c>
      <c r="B26" s="340" t="s">
        <v>65</v>
      </c>
      <c r="C26" s="413" t="s">
        <v>65</v>
      </c>
      <c r="D26" s="340" t="s">
        <v>65</v>
      </c>
      <c r="E26" s="340" t="s">
        <v>65</v>
      </c>
      <c r="F26" s="414" t="s">
        <v>65</v>
      </c>
      <c r="G26" s="324" t="s">
        <v>393</v>
      </c>
      <c r="H26" s="275" t="s">
        <v>346</v>
      </c>
      <c r="I26" s="388">
        <v>0</v>
      </c>
    </row>
    <row r="27" ht="36" customHeight="1" spans="1:9">
      <c r="A27" s="415"/>
      <c r="B27" s="415"/>
      <c r="C27" s="416"/>
      <c r="D27" s="415"/>
      <c r="E27" s="415"/>
      <c r="F27" s="415"/>
      <c r="G27" s="332"/>
      <c r="H27" s="332"/>
      <c r="I27" s="424" t="s">
        <v>394</v>
      </c>
    </row>
  </sheetData>
  <mergeCells count="1">
    <mergeCell ref="A1:I1"/>
  </mergeCells>
  <printOptions horizontalCentered="1"/>
  <pageMargins left="0.393700787401575" right="0.393700787401575" top="0.393700787401575" bottom="0.393700787401575" header="0.51181" footer="0.51181"/>
  <pageSetup paperSize="9" scale="50" pageOrder="overThenDown" orientation="landscape" errors="blank"/>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showGridLines="0" zoomScalePageLayoutView="60" workbookViewId="0">
      <pane topLeftCell="A10" activePane="bottomRight" state="frozen"/>
      <selection activeCell="A1" sqref="A1:F1"/>
    </sheetView>
  </sheetViews>
  <sheetFormatPr defaultColWidth="8" defaultRowHeight="13.5" outlineLevelCol="5"/>
  <cols>
    <col min="1" max="1" width="43.025" style="1"/>
    <col min="2" max="2" width="7.16666666666667" style="1"/>
    <col min="3" max="3" width="27.25" style="1"/>
    <col min="4" max="4" width="49.9083333333333" style="1"/>
    <col min="5" max="5" width="7.16666666666667" style="1"/>
    <col min="6" max="6" width="27.25" style="1"/>
  </cols>
  <sheetData>
    <row r="1" ht="48" customHeight="1" spans="1:6">
      <c r="A1" s="268" t="s">
        <v>395</v>
      </c>
      <c r="B1" s="269"/>
      <c r="C1" s="269"/>
      <c r="D1" s="269"/>
      <c r="E1" s="269"/>
      <c r="F1" s="269"/>
    </row>
    <row r="2" ht="19.5" customHeight="1" spans="1:6">
      <c r="A2" s="270" t="s">
        <v>45</v>
      </c>
      <c r="B2" s="271"/>
      <c r="C2" s="270"/>
      <c r="D2" s="270"/>
      <c r="E2" s="270"/>
      <c r="F2" s="272" t="s">
        <v>396</v>
      </c>
    </row>
    <row r="3" ht="28.5" customHeight="1" spans="1:6">
      <c r="A3" s="273" t="s">
        <v>47</v>
      </c>
      <c r="B3" s="273" t="s">
        <v>340</v>
      </c>
      <c r="C3" s="273" t="s">
        <v>341</v>
      </c>
      <c r="D3" s="273" t="s">
        <v>47</v>
      </c>
      <c r="E3" s="273" t="s">
        <v>340</v>
      </c>
      <c r="F3" s="273" t="s">
        <v>341</v>
      </c>
    </row>
    <row r="4" ht="28.5" customHeight="1" spans="1:6">
      <c r="A4" s="322" t="s">
        <v>397</v>
      </c>
      <c r="B4" s="338" t="s">
        <v>344</v>
      </c>
      <c r="C4" s="387">
        <f>C5+C7</f>
        <v>0</v>
      </c>
      <c r="D4" s="322" t="s">
        <v>398</v>
      </c>
      <c r="E4" s="338" t="s">
        <v>346</v>
      </c>
      <c r="F4" s="376">
        <f>F5+F6</f>
        <v>0</v>
      </c>
    </row>
    <row r="5" ht="28.5" customHeight="1" spans="1:6">
      <c r="A5" s="322" t="s">
        <v>399</v>
      </c>
      <c r="B5" s="338" t="s">
        <v>344</v>
      </c>
      <c r="C5" s="339">
        <v>0</v>
      </c>
      <c r="D5" s="322" t="s">
        <v>400</v>
      </c>
      <c r="E5" s="338" t="s">
        <v>346</v>
      </c>
      <c r="F5" s="374">
        <v>0</v>
      </c>
    </row>
    <row r="6" ht="28.5" customHeight="1" spans="1:6">
      <c r="A6" s="322" t="s">
        <v>401</v>
      </c>
      <c r="B6" s="275" t="s">
        <v>344</v>
      </c>
      <c r="C6" s="360">
        <v>0</v>
      </c>
      <c r="D6" s="324" t="s">
        <v>402</v>
      </c>
      <c r="E6" s="275" t="s">
        <v>346</v>
      </c>
      <c r="F6" s="388">
        <v>0</v>
      </c>
    </row>
    <row r="7" ht="28.5" customHeight="1" spans="1:6">
      <c r="A7" s="324" t="s">
        <v>403</v>
      </c>
      <c r="B7" s="340" t="s">
        <v>344</v>
      </c>
      <c r="C7" s="389">
        <v>0</v>
      </c>
      <c r="D7" s="327" t="s">
        <v>404</v>
      </c>
      <c r="E7" s="340" t="s">
        <v>346</v>
      </c>
      <c r="F7" s="390">
        <v>0</v>
      </c>
    </row>
    <row r="8" ht="28.5" customHeight="1" spans="1:6">
      <c r="A8" s="391" t="s">
        <v>401</v>
      </c>
      <c r="B8" s="340" t="s">
        <v>344</v>
      </c>
      <c r="C8" s="360">
        <v>0</v>
      </c>
      <c r="D8" s="324" t="s">
        <v>405</v>
      </c>
      <c r="E8" s="340" t="s">
        <v>346</v>
      </c>
      <c r="F8" s="392">
        <f>C24-C25+C26</f>
        <v>0</v>
      </c>
    </row>
    <row r="9" ht="28.5" customHeight="1" spans="1:6">
      <c r="A9" s="327" t="s">
        <v>406</v>
      </c>
      <c r="B9" s="342" t="s">
        <v>344</v>
      </c>
      <c r="C9" s="389">
        <v>0</v>
      </c>
      <c r="D9" s="327" t="s">
        <v>407</v>
      </c>
      <c r="E9" s="342" t="s">
        <v>346</v>
      </c>
      <c r="F9" s="374">
        <v>0</v>
      </c>
    </row>
    <row r="10" ht="28.5" customHeight="1" spans="1:6">
      <c r="A10" s="275" t="s">
        <v>408</v>
      </c>
      <c r="B10" s="275" t="s">
        <v>344</v>
      </c>
      <c r="C10" s="360">
        <v>0</v>
      </c>
      <c r="D10" s="324" t="s">
        <v>409</v>
      </c>
      <c r="E10" s="275" t="s">
        <v>346</v>
      </c>
      <c r="F10" s="388">
        <v>0</v>
      </c>
    </row>
    <row r="11" ht="28.5" customHeight="1" spans="1:6">
      <c r="A11" s="326" t="s">
        <v>410</v>
      </c>
      <c r="B11" s="342" t="s">
        <v>346</v>
      </c>
      <c r="C11" s="393">
        <f>C14+C15</f>
        <v>0</v>
      </c>
      <c r="D11" s="327" t="s">
        <v>411</v>
      </c>
      <c r="E11" s="342" t="s">
        <v>65</v>
      </c>
      <c r="F11" s="394" t="s">
        <v>65</v>
      </c>
    </row>
    <row r="12" ht="28.5" customHeight="1" spans="1:6">
      <c r="A12" s="327" t="s">
        <v>412</v>
      </c>
      <c r="B12" s="395" t="s">
        <v>65</v>
      </c>
      <c r="C12" s="396" t="s">
        <v>65</v>
      </c>
      <c r="D12" s="322" t="s">
        <v>413</v>
      </c>
      <c r="E12" s="338" t="s">
        <v>346</v>
      </c>
      <c r="F12" s="374">
        <v>0</v>
      </c>
    </row>
    <row r="13" ht="28.5" customHeight="1" spans="1:6">
      <c r="A13" s="322" t="s">
        <v>414</v>
      </c>
      <c r="B13" s="338" t="s">
        <v>346</v>
      </c>
      <c r="C13" s="265">
        <v>0</v>
      </c>
      <c r="D13" s="322" t="s">
        <v>415</v>
      </c>
      <c r="E13" s="338" t="s">
        <v>346</v>
      </c>
      <c r="F13" s="374">
        <v>0</v>
      </c>
    </row>
    <row r="14" ht="28.5" customHeight="1" spans="1:6">
      <c r="A14" s="322" t="s">
        <v>416</v>
      </c>
      <c r="B14" s="350" t="s">
        <v>346</v>
      </c>
      <c r="C14" s="265">
        <v>0</v>
      </c>
      <c r="D14" s="322" t="s">
        <v>417</v>
      </c>
      <c r="E14" s="338" t="s">
        <v>346</v>
      </c>
      <c r="F14" s="374">
        <v>0</v>
      </c>
    </row>
    <row r="15" ht="28.5" customHeight="1" spans="1:6">
      <c r="A15" s="322" t="s">
        <v>418</v>
      </c>
      <c r="B15" s="338" t="s">
        <v>346</v>
      </c>
      <c r="C15" s="368">
        <v>0</v>
      </c>
      <c r="D15" s="322" t="s">
        <v>419</v>
      </c>
      <c r="E15" s="338" t="s">
        <v>346</v>
      </c>
      <c r="F15" s="388">
        <v>0</v>
      </c>
    </row>
    <row r="16" ht="28.5" customHeight="1" spans="1:6">
      <c r="A16" s="324" t="s">
        <v>420</v>
      </c>
      <c r="B16" s="331" t="s">
        <v>65</v>
      </c>
      <c r="C16" s="397" t="s">
        <v>65</v>
      </c>
      <c r="D16" s="324" t="s">
        <v>421</v>
      </c>
      <c r="E16" s="331" t="s">
        <v>65</v>
      </c>
      <c r="F16" s="288" t="s">
        <v>65</v>
      </c>
    </row>
    <row r="17" ht="28.5" customHeight="1" spans="1:6">
      <c r="A17" s="327" t="s">
        <v>422</v>
      </c>
      <c r="B17" s="342" t="s">
        <v>346</v>
      </c>
      <c r="C17" s="398">
        <f>C19+C21+C22</f>
        <v>0</v>
      </c>
      <c r="D17" s="327" t="s">
        <v>423</v>
      </c>
      <c r="E17" s="342" t="s">
        <v>344</v>
      </c>
      <c r="F17" s="384">
        <v>0</v>
      </c>
    </row>
    <row r="18" ht="28.5" customHeight="1" spans="1:6">
      <c r="A18" s="399" t="s">
        <v>424</v>
      </c>
      <c r="B18" s="350" t="s">
        <v>65</v>
      </c>
      <c r="C18" s="373" t="s">
        <v>65</v>
      </c>
      <c r="D18" s="324" t="s">
        <v>425</v>
      </c>
      <c r="E18" s="275" t="s">
        <v>426</v>
      </c>
      <c r="F18" s="400">
        <v>0</v>
      </c>
    </row>
    <row r="19" ht="28.5" customHeight="1" spans="1:6">
      <c r="A19" s="399" t="s">
        <v>427</v>
      </c>
      <c r="B19" s="350" t="s">
        <v>346</v>
      </c>
      <c r="C19" s="357">
        <v>0</v>
      </c>
      <c r="D19" s="401" t="s">
        <v>428</v>
      </c>
      <c r="E19" s="367" t="s">
        <v>344</v>
      </c>
      <c r="F19" s="384">
        <v>0</v>
      </c>
    </row>
    <row r="20" ht="28.5" customHeight="1" spans="1:6">
      <c r="A20" s="399" t="s">
        <v>429</v>
      </c>
      <c r="B20" s="350" t="s">
        <v>346</v>
      </c>
      <c r="C20" s="357">
        <v>0</v>
      </c>
      <c r="D20" s="399" t="s">
        <v>430</v>
      </c>
      <c r="E20" s="350" t="s">
        <v>426</v>
      </c>
      <c r="F20" s="360">
        <v>0</v>
      </c>
    </row>
    <row r="21" ht="28.5" customHeight="1" spans="1:6">
      <c r="A21" s="274" t="s">
        <v>431</v>
      </c>
      <c r="B21" s="338" t="s">
        <v>346</v>
      </c>
      <c r="C21" s="357">
        <v>0</v>
      </c>
      <c r="D21" s="322" t="s">
        <v>432</v>
      </c>
      <c r="E21" s="275" t="s">
        <v>344</v>
      </c>
      <c r="F21" s="366">
        <v>0</v>
      </c>
    </row>
    <row r="22" ht="28.5" customHeight="1" spans="1:6">
      <c r="A22" s="391" t="s">
        <v>433</v>
      </c>
      <c r="B22" s="350" t="s">
        <v>346</v>
      </c>
      <c r="C22" s="357">
        <v>0</v>
      </c>
      <c r="D22" s="322" t="s">
        <v>434</v>
      </c>
      <c r="E22" s="340" t="s">
        <v>426</v>
      </c>
      <c r="F22" s="366">
        <v>0</v>
      </c>
    </row>
    <row r="23" ht="28.5" customHeight="1" spans="1:6">
      <c r="A23" s="391" t="s">
        <v>435</v>
      </c>
      <c r="B23" s="350" t="s">
        <v>65</v>
      </c>
      <c r="C23" s="350" t="s">
        <v>65</v>
      </c>
      <c r="D23" s="322" t="s">
        <v>436</v>
      </c>
      <c r="E23" s="340" t="s">
        <v>344</v>
      </c>
      <c r="F23" s="366">
        <v>0</v>
      </c>
    </row>
    <row r="24" ht="28.5" customHeight="1" spans="1:6">
      <c r="A24" s="391" t="s">
        <v>437</v>
      </c>
      <c r="B24" s="344" t="s">
        <v>346</v>
      </c>
      <c r="C24" s="357">
        <v>0</v>
      </c>
      <c r="D24" s="324" t="s">
        <v>438</v>
      </c>
      <c r="E24" s="340" t="s">
        <v>346</v>
      </c>
      <c r="F24" s="402">
        <f>F25+F26</f>
        <v>0</v>
      </c>
    </row>
    <row r="25" ht="28.5" customHeight="1" spans="1:6">
      <c r="A25" s="391" t="s">
        <v>439</v>
      </c>
      <c r="B25" s="342" t="s">
        <v>346</v>
      </c>
      <c r="C25" s="368">
        <v>0</v>
      </c>
      <c r="D25" s="326" t="s">
        <v>440</v>
      </c>
      <c r="E25" s="340" t="s">
        <v>346</v>
      </c>
      <c r="F25" s="374">
        <v>0</v>
      </c>
    </row>
    <row r="26" ht="28.5" customHeight="1" spans="1:6">
      <c r="A26" s="391" t="s">
        <v>441</v>
      </c>
      <c r="B26" s="344" t="s">
        <v>346</v>
      </c>
      <c r="C26" s="393">
        <f>F4+F7</f>
        <v>0</v>
      </c>
      <c r="D26" s="326" t="s">
        <v>442</v>
      </c>
      <c r="E26" s="340" t="s">
        <v>346</v>
      </c>
      <c r="F26" s="388">
        <v>0</v>
      </c>
    </row>
    <row r="27" ht="28.5" customHeight="1" spans="1:6">
      <c r="A27" s="291"/>
      <c r="B27" s="291"/>
      <c r="C27" s="291"/>
      <c r="D27" s="281"/>
      <c r="E27" s="281"/>
      <c r="F27" s="282" t="s">
        <v>443</v>
      </c>
    </row>
  </sheetData>
  <mergeCells count="1">
    <mergeCell ref="A1:F1"/>
  </mergeCells>
  <printOptions horizontalCentered="1"/>
  <pageMargins left="0.393700787401575" right="0.393700787401575" top="0.393700787401575" bottom="0.393700787401575" header="0.51181" footer="0.51181"/>
  <pageSetup paperSize="9" scale="95" pageOrder="overThenDown" orientation="landscape" errors="blank"/>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showGridLines="0" zoomScalePageLayoutView="60" workbookViewId="0">
      <pane topLeftCell="A6" activePane="bottomRight" state="frozen"/>
      <selection activeCell="A1" sqref="A1:F1"/>
    </sheetView>
  </sheetViews>
  <sheetFormatPr defaultColWidth="8" defaultRowHeight="13.5" outlineLevelCol="5"/>
  <cols>
    <col min="1" max="1" width="50.2" style="1"/>
    <col min="2" max="2" width="7.16666666666667" style="1"/>
    <col min="3" max="3" width="27.25" style="1"/>
    <col min="4" max="4" width="54.5" style="1"/>
    <col min="5" max="5" width="7.16666666666667" style="1"/>
    <col min="6" max="6" width="27.25" style="1"/>
  </cols>
  <sheetData>
    <row r="1" ht="48" customHeight="1" spans="1:6">
      <c r="A1" s="268" t="s">
        <v>444</v>
      </c>
      <c r="B1" s="269"/>
      <c r="C1" s="269"/>
      <c r="D1" s="269"/>
      <c r="E1" s="269"/>
      <c r="F1" s="269"/>
    </row>
    <row r="2" ht="19.5" customHeight="1" spans="1:6">
      <c r="A2" s="369" t="s">
        <v>45</v>
      </c>
      <c r="B2" s="270"/>
      <c r="C2" s="270"/>
      <c r="D2" s="270"/>
      <c r="E2" s="271"/>
      <c r="F2" s="272" t="s">
        <v>445</v>
      </c>
    </row>
    <row r="3" ht="28.5" customHeight="1" spans="1:6">
      <c r="A3" s="336" t="s">
        <v>446</v>
      </c>
      <c r="B3" s="336" t="s">
        <v>340</v>
      </c>
      <c r="C3" s="336" t="s">
        <v>341</v>
      </c>
      <c r="D3" s="336" t="s">
        <v>446</v>
      </c>
      <c r="E3" s="336" t="s">
        <v>340</v>
      </c>
      <c r="F3" s="336" t="s">
        <v>341</v>
      </c>
    </row>
    <row r="4" ht="28.5" customHeight="1" spans="1:6">
      <c r="A4" s="322" t="s">
        <v>397</v>
      </c>
      <c r="B4" s="338" t="s">
        <v>344</v>
      </c>
      <c r="C4" s="339">
        <v>0</v>
      </c>
      <c r="D4" s="322" t="s">
        <v>447</v>
      </c>
      <c r="E4" s="338" t="s">
        <v>346</v>
      </c>
      <c r="F4" s="265">
        <v>0</v>
      </c>
    </row>
    <row r="5" ht="28.5" customHeight="1" spans="1:6">
      <c r="A5" s="322" t="s">
        <v>448</v>
      </c>
      <c r="B5" s="338" t="s">
        <v>344</v>
      </c>
      <c r="C5" s="339">
        <v>0</v>
      </c>
      <c r="D5" s="322" t="s">
        <v>449</v>
      </c>
      <c r="E5" s="338" t="s">
        <v>346</v>
      </c>
      <c r="F5" s="370">
        <v>0</v>
      </c>
    </row>
    <row r="6" ht="28.5" customHeight="1" spans="1:6">
      <c r="A6" s="322" t="s">
        <v>450</v>
      </c>
      <c r="B6" s="338" t="s">
        <v>65</v>
      </c>
      <c r="C6" s="371" t="s">
        <v>65</v>
      </c>
      <c r="D6" s="322" t="s">
        <v>451</v>
      </c>
      <c r="E6" s="321" t="s">
        <v>65</v>
      </c>
      <c r="F6" s="299" t="s">
        <v>65</v>
      </c>
    </row>
    <row r="7" ht="28.5" customHeight="1" spans="1:6">
      <c r="A7" s="322" t="s">
        <v>423</v>
      </c>
      <c r="B7" s="338" t="s">
        <v>344</v>
      </c>
      <c r="C7" s="339">
        <v>0</v>
      </c>
      <c r="D7" s="322" t="s">
        <v>452</v>
      </c>
      <c r="E7" s="321" t="s">
        <v>65</v>
      </c>
      <c r="F7" s="299" t="s">
        <v>65</v>
      </c>
    </row>
    <row r="8" ht="28.5" customHeight="1" spans="1:6">
      <c r="A8" s="322" t="s">
        <v>425</v>
      </c>
      <c r="B8" s="338" t="s">
        <v>426</v>
      </c>
      <c r="C8" s="339">
        <v>0</v>
      </c>
      <c r="D8" s="322" t="s">
        <v>453</v>
      </c>
      <c r="E8" s="321" t="s">
        <v>346</v>
      </c>
      <c r="F8" s="278">
        <v>0</v>
      </c>
    </row>
    <row r="9" ht="28.5" customHeight="1" spans="1:6">
      <c r="A9" s="322" t="s">
        <v>428</v>
      </c>
      <c r="B9" s="338" t="s">
        <v>344</v>
      </c>
      <c r="C9" s="339">
        <v>0</v>
      </c>
      <c r="D9" s="322" t="s">
        <v>454</v>
      </c>
      <c r="E9" s="321" t="s">
        <v>346</v>
      </c>
      <c r="F9" s="278">
        <v>0</v>
      </c>
    </row>
    <row r="10" ht="28.5" customHeight="1" spans="1:6">
      <c r="A10" s="324" t="s">
        <v>430</v>
      </c>
      <c r="B10" s="275" t="s">
        <v>426</v>
      </c>
      <c r="C10" s="339">
        <v>0</v>
      </c>
      <c r="D10" s="322" t="s">
        <v>455</v>
      </c>
      <c r="E10" s="321" t="s">
        <v>346</v>
      </c>
      <c r="F10" s="278">
        <v>0</v>
      </c>
    </row>
    <row r="11" ht="28.5" customHeight="1" spans="1:6">
      <c r="A11" s="327" t="s">
        <v>456</v>
      </c>
      <c r="B11" s="342" t="s">
        <v>65</v>
      </c>
      <c r="C11" s="338" t="s">
        <v>65</v>
      </c>
      <c r="D11" s="322" t="s">
        <v>457</v>
      </c>
      <c r="E11" s="321" t="s">
        <v>346</v>
      </c>
      <c r="F11" s="372">
        <v>0</v>
      </c>
    </row>
    <row r="12" ht="28.5" customHeight="1" spans="1:6">
      <c r="A12" s="322" t="s">
        <v>458</v>
      </c>
      <c r="B12" s="338" t="s">
        <v>346</v>
      </c>
      <c r="C12" s="357">
        <v>0</v>
      </c>
      <c r="D12" s="322" t="s">
        <v>459</v>
      </c>
      <c r="E12" s="373" t="s">
        <v>346</v>
      </c>
      <c r="F12" s="374">
        <v>0</v>
      </c>
    </row>
    <row r="13" ht="28.5" customHeight="1" spans="1:6">
      <c r="A13" s="322" t="s">
        <v>460</v>
      </c>
      <c r="B13" s="338" t="s">
        <v>346</v>
      </c>
      <c r="C13" s="357">
        <v>0</v>
      </c>
      <c r="D13" s="322" t="s">
        <v>461</v>
      </c>
      <c r="E13" s="375" t="s">
        <v>346</v>
      </c>
      <c r="F13" s="376">
        <f>F9-F10</f>
        <v>0</v>
      </c>
    </row>
    <row r="14" ht="28.5" customHeight="1" spans="1:6">
      <c r="A14" s="324" t="s">
        <v>462</v>
      </c>
      <c r="B14" s="275" t="s">
        <v>65</v>
      </c>
      <c r="C14" s="275" t="s">
        <v>65</v>
      </c>
      <c r="D14" s="377" t="s">
        <v>463</v>
      </c>
      <c r="E14" s="378" t="s">
        <v>346</v>
      </c>
      <c r="F14" s="376">
        <f>F8+F13</f>
        <v>0</v>
      </c>
    </row>
    <row r="15" ht="28.5" customHeight="1" spans="1:6">
      <c r="A15" s="326" t="s">
        <v>413</v>
      </c>
      <c r="B15" s="379" t="s">
        <v>346</v>
      </c>
      <c r="C15" s="380">
        <v>0</v>
      </c>
      <c r="D15" s="326" t="s">
        <v>464</v>
      </c>
      <c r="E15" s="275" t="s">
        <v>65</v>
      </c>
      <c r="F15" s="275" t="s">
        <v>65</v>
      </c>
    </row>
    <row r="16" ht="28.5" customHeight="1" spans="1:6">
      <c r="A16" s="327" t="s">
        <v>415</v>
      </c>
      <c r="B16" s="381" t="s">
        <v>346</v>
      </c>
      <c r="C16" s="382">
        <v>0</v>
      </c>
      <c r="D16" s="327" t="s">
        <v>465</v>
      </c>
      <c r="E16" s="383" t="s">
        <v>344</v>
      </c>
      <c r="F16" s="384">
        <v>0</v>
      </c>
    </row>
    <row r="17" ht="28.5" customHeight="1" spans="1:6">
      <c r="A17" s="322" t="s">
        <v>417</v>
      </c>
      <c r="B17" s="338" t="s">
        <v>346</v>
      </c>
      <c r="C17" s="357">
        <v>0</v>
      </c>
      <c r="D17" s="322" t="s">
        <v>466</v>
      </c>
      <c r="E17" s="373" t="s">
        <v>344</v>
      </c>
      <c r="F17" s="348">
        <v>0</v>
      </c>
    </row>
    <row r="18" ht="28.5" customHeight="1" spans="1:6">
      <c r="A18" s="322" t="s">
        <v>419</v>
      </c>
      <c r="B18" s="338" t="s">
        <v>346</v>
      </c>
      <c r="C18" s="357">
        <v>0</v>
      </c>
      <c r="D18" s="322" t="s">
        <v>467</v>
      </c>
      <c r="E18" s="275" t="s">
        <v>426</v>
      </c>
      <c r="F18" s="353">
        <v>0</v>
      </c>
    </row>
    <row r="19" ht="28.5" customHeight="1" spans="1:6">
      <c r="A19" s="324" t="s">
        <v>468</v>
      </c>
      <c r="B19" s="275" t="s">
        <v>346</v>
      </c>
      <c r="C19" s="352">
        <f>F4+F5</f>
        <v>0</v>
      </c>
      <c r="D19" s="331" t="s">
        <v>65</v>
      </c>
      <c r="E19" s="302" t="s">
        <v>65</v>
      </c>
      <c r="F19" s="329" t="s">
        <v>65</v>
      </c>
    </row>
    <row r="20" ht="28.5" customHeight="1" spans="1:6">
      <c r="A20" s="385"/>
      <c r="B20" s="354"/>
      <c r="C20" s="386"/>
      <c r="D20" s="291"/>
      <c r="E20" s="291"/>
      <c r="F20" s="293" t="s">
        <v>469</v>
      </c>
    </row>
  </sheetData>
  <mergeCells count="1">
    <mergeCell ref="A1:F1"/>
  </mergeCells>
  <printOptions horizontalCentered="1"/>
  <pageMargins left="0.393700787401575" right="0.393700787401575" top="0.393700787401575" bottom="0.393700787401575" header="0.51181" footer="0.51181"/>
  <pageSetup paperSize="9" scale="90" pageOrder="overThenDown" orientation="landscape" errors="blank"/>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showGridLines="0" zoomScalePageLayoutView="60" workbookViewId="0">
      <pane topLeftCell="A4" activePane="bottomRight" state="frozen"/>
      <selection activeCell="A1" sqref="A1:F1"/>
    </sheetView>
  </sheetViews>
  <sheetFormatPr defaultColWidth="8" defaultRowHeight="13.5" outlineLevelCol="5"/>
  <cols>
    <col min="1" max="1" width="49.1916666666667" style="1"/>
    <col min="2" max="2" width="7.16666666666667" style="1"/>
    <col min="3" max="3" width="27.25" style="1"/>
    <col min="4" max="4" width="50.3333333333333" style="1"/>
    <col min="5" max="5" width="7.16666666666667" style="1"/>
    <col min="6" max="6" width="27.25" style="1"/>
  </cols>
  <sheetData>
    <row r="1" ht="48" customHeight="1" spans="1:6">
      <c r="A1" s="268" t="s">
        <v>470</v>
      </c>
      <c r="B1" s="269"/>
      <c r="C1" s="269"/>
      <c r="D1" s="269"/>
      <c r="E1" s="269"/>
      <c r="F1" s="269"/>
    </row>
    <row r="2" ht="19.5" customHeight="1" spans="1:6">
      <c r="A2" s="270" t="s">
        <v>45</v>
      </c>
      <c r="B2" s="271"/>
      <c r="C2" s="270"/>
      <c r="D2" s="270"/>
      <c r="E2" s="270"/>
      <c r="F2" s="272" t="s">
        <v>471</v>
      </c>
    </row>
    <row r="3" ht="28.5" customHeight="1" spans="1:6">
      <c r="A3" s="273" t="s">
        <v>73</v>
      </c>
      <c r="B3" s="273" t="s">
        <v>340</v>
      </c>
      <c r="C3" s="273" t="s">
        <v>341</v>
      </c>
      <c r="D3" s="273" t="s">
        <v>73</v>
      </c>
      <c r="E3" s="273" t="s">
        <v>340</v>
      </c>
      <c r="F3" s="273" t="s">
        <v>341</v>
      </c>
    </row>
    <row r="4" ht="28.5" customHeight="1" spans="1:6">
      <c r="A4" s="355" t="s">
        <v>397</v>
      </c>
      <c r="B4" s="338" t="s">
        <v>344</v>
      </c>
      <c r="C4" s="339">
        <v>0</v>
      </c>
      <c r="D4" s="356" t="s">
        <v>441</v>
      </c>
      <c r="E4" s="350" t="s">
        <v>346</v>
      </c>
      <c r="F4" s="357">
        <v>0</v>
      </c>
    </row>
    <row r="5" ht="28.5" customHeight="1" spans="1:6">
      <c r="A5" s="355" t="s">
        <v>472</v>
      </c>
      <c r="B5" s="338" t="s">
        <v>344</v>
      </c>
      <c r="C5" s="339">
        <v>0</v>
      </c>
      <c r="D5" s="356" t="s">
        <v>405</v>
      </c>
      <c r="E5" s="350" t="s">
        <v>346</v>
      </c>
      <c r="F5" s="358">
        <f>C14-C15+F4</f>
        <v>0</v>
      </c>
    </row>
    <row r="6" ht="28.5" customHeight="1" spans="1:6">
      <c r="A6" s="359" t="s">
        <v>473</v>
      </c>
      <c r="B6" s="275" t="s">
        <v>344</v>
      </c>
      <c r="C6" s="360">
        <v>0</v>
      </c>
      <c r="D6" s="361" t="s">
        <v>474</v>
      </c>
      <c r="E6" s="344" t="s">
        <v>346</v>
      </c>
      <c r="F6" s="357">
        <v>0</v>
      </c>
    </row>
    <row r="7" ht="28.5" customHeight="1" spans="1:6">
      <c r="A7" s="326" t="s">
        <v>475</v>
      </c>
      <c r="B7" s="340" t="s">
        <v>344</v>
      </c>
      <c r="C7" s="362">
        <v>0</v>
      </c>
      <c r="D7" s="326" t="s">
        <v>476</v>
      </c>
      <c r="E7" s="363" t="s">
        <v>346</v>
      </c>
      <c r="F7" s="357">
        <v>0</v>
      </c>
    </row>
    <row r="8" ht="28.5" customHeight="1" spans="1:6">
      <c r="A8" s="364" t="s">
        <v>477</v>
      </c>
      <c r="B8" s="365" t="s">
        <v>344</v>
      </c>
      <c r="C8" s="366">
        <v>0</v>
      </c>
      <c r="D8" s="364" t="s">
        <v>478</v>
      </c>
      <c r="E8" s="365" t="s">
        <v>344</v>
      </c>
      <c r="F8" s="339">
        <v>0</v>
      </c>
    </row>
    <row r="9" ht="28.5" customHeight="1" spans="1:6">
      <c r="A9" s="327" t="s">
        <v>410</v>
      </c>
      <c r="B9" s="342" t="s">
        <v>346</v>
      </c>
      <c r="C9" s="349">
        <v>0</v>
      </c>
      <c r="D9" s="327" t="s">
        <v>479</v>
      </c>
      <c r="E9" s="367" t="s">
        <v>344</v>
      </c>
      <c r="F9" s="339">
        <v>0</v>
      </c>
    </row>
    <row r="10" ht="28.5" customHeight="1" spans="1:6">
      <c r="A10" s="322" t="s">
        <v>420</v>
      </c>
      <c r="B10" s="338" t="s">
        <v>65</v>
      </c>
      <c r="C10" s="338" t="s">
        <v>65</v>
      </c>
      <c r="D10" s="322" t="s">
        <v>480</v>
      </c>
      <c r="E10" s="350" t="s">
        <v>344</v>
      </c>
      <c r="F10" s="339">
        <v>0</v>
      </c>
    </row>
    <row r="11" ht="28.5" customHeight="1" spans="1:6">
      <c r="A11" s="322" t="s">
        <v>481</v>
      </c>
      <c r="B11" s="338" t="s">
        <v>346</v>
      </c>
      <c r="C11" s="357">
        <v>0</v>
      </c>
      <c r="D11" s="322" t="s">
        <v>482</v>
      </c>
      <c r="E11" s="350" t="s">
        <v>344</v>
      </c>
      <c r="F11" s="339">
        <v>0</v>
      </c>
    </row>
    <row r="12" ht="28.5" customHeight="1" spans="1:6">
      <c r="A12" s="322" t="s">
        <v>483</v>
      </c>
      <c r="B12" s="338" t="s">
        <v>346</v>
      </c>
      <c r="C12" s="357">
        <v>0</v>
      </c>
      <c r="D12" s="322" t="s">
        <v>484</v>
      </c>
      <c r="E12" s="350" t="s">
        <v>344</v>
      </c>
      <c r="F12" s="339">
        <v>0</v>
      </c>
    </row>
    <row r="13" ht="28.5" customHeight="1" spans="1:6">
      <c r="A13" s="322" t="s">
        <v>485</v>
      </c>
      <c r="B13" s="275" t="s">
        <v>65</v>
      </c>
      <c r="C13" s="338" t="s">
        <v>65</v>
      </c>
      <c r="D13" s="322" t="s">
        <v>486</v>
      </c>
      <c r="E13" s="344" t="s">
        <v>346</v>
      </c>
      <c r="F13" s="358">
        <f>F14+F15</f>
        <v>0</v>
      </c>
    </row>
    <row r="14" ht="28.5" customHeight="1" spans="1:6">
      <c r="A14" s="322" t="s">
        <v>437</v>
      </c>
      <c r="B14" s="363" t="s">
        <v>346</v>
      </c>
      <c r="C14" s="357">
        <v>0</v>
      </c>
      <c r="D14" s="322" t="s">
        <v>487</v>
      </c>
      <c r="E14" s="363" t="s">
        <v>346</v>
      </c>
      <c r="F14" s="357">
        <v>0</v>
      </c>
    </row>
    <row r="15" ht="28.5" customHeight="1" spans="1:6">
      <c r="A15" s="324" t="s">
        <v>439</v>
      </c>
      <c r="B15" s="363" t="s">
        <v>346</v>
      </c>
      <c r="C15" s="368">
        <v>0</v>
      </c>
      <c r="D15" s="324" t="s">
        <v>488</v>
      </c>
      <c r="E15" s="363" t="s">
        <v>346</v>
      </c>
      <c r="F15" s="368">
        <v>0</v>
      </c>
    </row>
    <row r="16" ht="28.5" customHeight="1" spans="1:6">
      <c r="A16" s="291"/>
      <c r="B16" s="291"/>
      <c r="C16" s="291"/>
      <c r="D16" s="281"/>
      <c r="E16" s="281"/>
      <c r="F16" s="282" t="s">
        <v>489</v>
      </c>
    </row>
  </sheetData>
  <mergeCells count="1">
    <mergeCell ref="A1:F1"/>
  </mergeCells>
  <printOptions horizontalCentered="1"/>
  <pageMargins left="0.393700787401575" right="0.393700787401575" top="0.393700787401575" bottom="0.393700787401575" header="0.51181" footer="0.51181"/>
  <pageSetup paperSize="9" scale="90" pageOrder="overThenDown" orientation="landscape" errors="blank"/>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26"/>
  <sheetViews>
    <sheetView showGridLines="0" zoomScalePageLayoutView="60" workbookViewId="0">
      <pane topLeftCell="B4" activePane="bottomRight" state="frozen"/>
      <selection activeCell="A1" sqref="A1"/>
    </sheetView>
  </sheetViews>
  <sheetFormatPr defaultColWidth="8" defaultRowHeight="13.5" outlineLevelCol="2"/>
  <cols>
    <col min="1" max="1" width="1.14166666666667" style="1"/>
    <col min="2" max="2" width="121.475" style="1"/>
    <col min="3" max="3" width="4.15833333333333" style="1"/>
  </cols>
  <sheetData>
    <row r="1" ht="45.75" customHeight="1" spans="2:3">
      <c r="B1" s="269" t="s">
        <v>18</v>
      </c>
      <c r="C1" s="478"/>
    </row>
    <row r="2" ht="19.5" customHeight="1" spans="2:3">
      <c r="B2" s="479"/>
      <c r="C2" s="479"/>
    </row>
    <row r="3" ht="19.5" customHeight="1" spans="2:3">
      <c r="B3" s="468" t="s">
        <v>19</v>
      </c>
      <c r="C3" s="480"/>
    </row>
    <row r="4" ht="19.5" customHeight="1" spans="2:3">
      <c r="B4" s="468" t="s">
        <v>20</v>
      </c>
      <c r="C4" s="479"/>
    </row>
    <row r="5" ht="19.5" customHeight="1" spans="2:3">
      <c r="B5" s="468" t="s">
        <v>21</v>
      </c>
      <c r="C5" s="480"/>
    </row>
    <row r="6" ht="19.5" customHeight="1" spans="2:3">
      <c r="B6" s="468" t="s">
        <v>22</v>
      </c>
      <c r="C6" s="479"/>
    </row>
    <row r="7" ht="19.5" customHeight="1" spans="2:3">
      <c r="B7" s="468" t="s">
        <v>23</v>
      </c>
      <c r="C7" s="480"/>
    </row>
    <row r="8" ht="19.5" customHeight="1" spans="2:3">
      <c r="B8" s="468" t="s">
        <v>24</v>
      </c>
      <c r="C8" s="480"/>
    </row>
    <row r="9" ht="19.5" customHeight="1" spans="2:3">
      <c r="B9" s="468" t="s">
        <v>25</v>
      </c>
      <c r="C9" s="480"/>
    </row>
    <row r="10" ht="19.5" customHeight="1" spans="2:3">
      <c r="B10" s="468" t="s">
        <v>26</v>
      </c>
      <c r="C10" s="480"/>
    </row>
    <row r="11" ht="19.5" customHeight="1" spans="2:3">
      <c r="B11" s="468" t="s">
        <v>27</v>
      </c>
      <c r="C11" s="479"/>
    </row>
    <row r="12" ht="19.5" customHeight="1" spans="2:3">
      <c r="B12" s="481" t="s">
        <v>28</v>
      </c>
      <c r="C12" s="482"/>
    </row>
    <row r="13" ht="19.5" customHeight="1" spans="2:3">
      <c r="B13" s="481" t="s">
        <v>29</v>
      </c>
      <c r="C13" s="482"/>
    </row>
    <row r="14" ht="19.5" customHeight="1" spans="2:3">
      <c r="B14" s="468" t="s">
        <v>30</v>
      </c>
      <c r="C14" s="480"/>
    </row>
    <row r="15" ht="19.5" customHeight="1" spans="2:3">
      <c r="B15" s="468" t="s">
        <v>31</v>
      </c>
      <c r="C15" s="479"/>
    </row>
    <row r="16" ht="19.5" customHeight="1" spans="2:3">
      <c r="B16" s="468" t="s">
        <v>32</v>
      </c>
      <c r="C16" s="480"/>
    </row>
    <row r="17" ht="19.5" customHeight="1" spans="2:3">
      <c r="B17" s="468" t="s">
        <v>33</v>
      </c>
      <c r="C17" s="480"/>
    </row>
    <row r="18" ht="19.5" customHeight="1" spans="2:3">
      <c r="B18" s="468" t="s">
        <v>34</v>
      </c>
      <c r="C18" s="480"/>
    </row>
    <row r="19" ht="19.5" customHeight="1" spans="2:3">
      <c r="B19" s="468" t="s">
        <v>35</v>
      </c>
      <c r="C19" s="479"/>
    </row>
    <row r="20" ht="19.5" customHeight="1" spans="2:3">
      <c r="B20" s="468" t="s">
        <v>36</v>
      </c>
      <c r="C20" s="480"/>
    </row>
    <row r="21" ht="19.5" customHeight="1" spans="2:3">
      <c r="B21" s="468" t="s">
        <v>37</v>
      </c>
      <c r="C21" s="479"/>
    </row>
    <row r="22" ht="19.5" customHeight="1" spans="2:3">
      <c r="B22" s="468" t="s">
        <v>38</v>
      </c>
      <c r="C22" s="480"/>
    </row>
    <row r="23" ht="19.5" customHeight="1" spans="2:3">
      <c r="B23" s="468" t="s">
        <v>39</v>
      </c>
      <c r="C23" s="480"/>
    </row>
    <row r="24" ht="19.5" customHeight="1" spans="2:3">
      <c r="B24" s="468" t="s">
        <v>40</v>
      </c>
      <c r="C24" s="480"/>
    </row>
    <row r="25" ht="21" customHeight="1" spans="2:3">
      <c r="B25" s="468" t="s">
        <v>41</v>
      </c>
      <c r="C25" s="479"/>
    </row>
    <row r="26" ht="21" customHeight="1" spans="2:3">
      <c r="B26" s="468" t="s">
        <v>42</v>
      </c>
      <c r="C26" s="480"/>
    </row>
  </sheetData>
  <printOptions horizontalCentered="1"/>
  <pageMargins left="0.393700787401575" right="0.393700787401575" top="0.393700787401575" bottom="0.393700787401575" header="0.51181" footer="0.51181"/>
  <pageSetup paperSize="9" pageOrder="overThenDown" orientation="landscape" errors="blank"/>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showGridLines="0" showZeros="0" zoomScalePageLayoutView="60" workbookViewId="0">
      <pane topLeftCell="A4" activePane="bottomRight" state="frozen"/>
      <selection activeCell="A1" sqref="A1:F1"/>
    </sheetView>
  </sheetViews>
  <sheetFormatPr defaultColWidth="8" defaultRowHeight="13.5" outlineLevelCol="5"/>
  <cols>
    <col min="1" max="1" width="53.0666666666667" style="1"/>
    <col min="2" max="2" width="8.89166666666667" style="1"/>
    <col min="3" max="3" width="27.25" style="1"/>
    <col min="4" max="4" width="55.5" style="1"/>
    <col min="5" max="5" width="8.89166666666667" style="1"/>
    <col min="6" max="6" width="27.25" style="1"/>
  </cols>
  <sheetData>
    <row r="1" ht="48" customHeight="1" spans="1:6">
      <c r="A1" s="334" t="s">
        <v>490</v>
      </c>
      <c r="B1" s="335"/>
      <c r="C1" s="335"/>
      <c r="D1" s="335"/>
      <c r="E1" s="335"/>
      <c r="F1" s="335"/>
    </row>
    <row r="2" ht="19.5" customHeight="1" spans="1:6">
      <c r="A2" s="270" t="s">
        <v>45</v>
      </c>
      <c r="B2" s="271"/>
      <c r="C2" s="270"/>
      <c r="D2" s="270"/>
      <c r="E2" s="271"/>
      <c r="F2" s="272" t="s">
        <v>491</v>
      </c>
    </row>
    <row r="3" ht="28.5" customHeight="1" spans="1:6">
      <c r="A3" s="273" t="s">
        <v>47</v>
      </c>
      <c r="B3" s="336" t="s">
        <v>340</v>
      </c>
      <c r="C3" s="273" t="s">
        <v>341</v>
      </c>
      <c r="D3" s="337" t="s">
        <v>47</v>
      </c>
      <c r="E3" s="337" t="s">
        <v>340</v>
      </c>
      <c r="F3" s="337" t="s">
        <v>341</v>
      </c>
    </row>
    <row r="4" ht="28.5" customHeight="1" spans="1:6">
      <c r="A4" s="322" t="s">
        <v>397</v>
      </c>
      <c r="B4" s="338" t="s">
        <v>344</v>
      </c>
      <c r="C4" s="339">
        <v>0</v>
      </c>
      <c r="D4" s="326" t="s">
        <v>492</v>
      </c>
      <c r="E4" s="340" t="s">
        <v>344</v>
      </c>
      <c r="F4" s="341">
        <v>0</v>
      </c>
    </row>
    <row r="5" ht="28.5" customHeight="1" spans="1:6">
      <c r="A5" s="322" t="s">
        <v>493</v>
      </c>
      <c r="B5" s="338" t="s">
        <v>344</v>
      </c>
      <c r="C5" s="339">
        <v>0</v>
      </c>
      <c r="D5" s="326" t="s">
        <v>494</v>
      </c>
      <c r="E5" s="342" t="s">
        <v>495</v>
      </c>
      <c r="F5" s="343">
        <v>0</v>
      </c>
    </row>
    <row r="6" ht="28.5" customHeight="1" spans="1:6">
      <c r="A6" s="324" t="s">
        <v>496</v>
      </c>
      <c r="B6" s="338" t="s">
        <v>344</v>
      </c>
      <c r="C6" s="339">
        <v>0</v>
      </c>
      <c r="D6" s="326" t="s">
        <v>497</v>
      </c>
      <c r="E6" s="344" t="s">
        <v>65</v>
      </c>
      <c r="F6" s="345" t="s">
        <v>65</v>
      </c>
    </row>
    <row r="7" ht="28.5" customHeight="1" spans="1:6">
      <c r="A7" s="326" t="s">
        <v>498</v>
      </c>
      <c r="B7" s="344" t="s">
        <v>65</v>
      </c>
      <c r="C7" s="344" t="s">
        <v>65</v>
      </c>
      <c r="D7" s="327" t="s">
        <v>499</v>
      </c>
      <c r="E7" s="342" t="s">
        <v>495</v>
      </c>
      <c r="F7" s="346">
        <v>0</v>
      </c>
    </row>
    <row r="8" ht="28.5" customHeight="1" spans="1:6">
      <c r="A8" s="326" t="s">
        <v>500</v>
      </c>
      <c r="B8" s="340" t="s">
        <v>346</v>
      </c>
      <c r="C8" s="347">
        <v>0</v>
      </c>
      <c r="D8" s="322" t="s">
        <v>501</v>
      </c>
      <c r="E8" s="338" t="s">
        <v>344</v>
      </c>
      <c r="F8" s="348">
        <v>0</v>
      </c>
    </row>
    <row r="9" ht="28.5" customHeight="1" spans="1:6">
      <c r="A9" s="326" t="s">
        <v>502</v>
      </c>
      <c r="B9" s="342" t="s">
        <v>346</v>
      </c>
      <c r="C9" s="349">
        <v>0</v>
      </c>
      <c r="D9" s="322" t="s">
        <v>503</v>
      </c>
      <c r="E9" s="338" t="s">
        <v>344</v>
      </c>
      <c r="F9" s="348">
        <v>0</v>
      </c>
    </row>
    <row r="10" ht="28.5" customHeight="1" spans="1:6">
      <c r="A10" s="327" t="s">
        <v>456</v>
      </c>
      <c r="B10" s="350" t="s">
        <v>65</v>
      </c>
      <c r="C10" s="344" t="s">
        <v>65</v>
      </c>
      <c r="D10" s="322" t="s">
        <v>504</v>
      </c>
      <c r="E10" s="338" t="s">
        <v>344</v>
      </c>
      <c r="F10" s="348">
        <v>0</v>
      </c>
    </row>
    <row r="11" ht="28.5" customHeight="1" spans="1:6">
      <c r="A11" s="322" t="s">
        <v>505</v>
      </c>
      <c r="B11" s="338" t="s">
        <v>346</v>
      </c>
      <c r="C11" s="347">
        <v>0</v>
      </c>
      <c r="D11" s="322" t="s">
        <v>506</v>
      </c>
      <c r="E11" s="338" t="s">
        <v>344</v>
      </c>
      <c r="F11" s="348">
        <v>0</v>
      </c>
    </row>
    <row r="12" ht="28.5" customHeight="1" spans="1:6">
      <c r="A12" s="322" t="s">
        <v>507</v>
      </c>
      <c r="B12" s="338" t="s">
        <v>346</v>
      </c>
      <c r="C12" s="347">
        <v>0</v>
      </c>
      <c r="D12" s="322" t="s">
        <v>508</v>
      </c>
      <c r="E12" s="338" t="s">
        <v>344</v>
      </c>
      <c r="F12" s="348">
        <v>0</v>
      </c>
    </row>
    <row r="13" ht="28.5" customHeight="1" spans="1:6">
      <c r="A13" s="322" t="s">
        <v>509</v>
      </c>
      <c r="B13" s="338" t="s">
        <v>346</v>
      </c>
      <c r="C13" s="347">
        <v>0</v>
      </c>
      <c r="D13" s="324" t="s">
        <v>510</v>
      </c>
      <c r="E13" s="275" t="s">
        <v>344</v>
      </c>
      <c r="F13" s="348">
        <v>0</v>
      </c>
    </row>
    <row r="14" ht="28.5" customHeight="1" spans="1:6">
      <c r="A14" s="324" t="s">
        <v>511</v>
      </c>
      <c r="B14" s="275" t="s">
        <v>346</v>
      </c>
      <c r="C14" s="351">
        <f>C11-C12+C13</f>
        <v>0</v>
      </c>
      <c r="D14" s="326" t="s">
        <v>486</v>
      </c>
      <c r="E14" s="340" t="s">
        <v>346</v>
      </c>
      <c r="F14" s="352">
        <f>F15+F16</f>
        <v>0</v>
      </c>
    </row>
    <row r="15" ht="28.5" customHeight="1" spans="1:6">
      <c r="A15" s="327" t="s">
        <v>512</v>
      </c>
      <c r="B15" s="342" t="s">
        <v>65</v>
      </c>
      <c r="C15" s="350" t="s">
        <v>65</v>
      </c>
      <c r="D15" s="327" t="s">
        <v>440</v>
      </c>
      <c r="E15" s="342" t="s">
        <v>346</v>
      </c>
      <c r="F15" s="347">
        <v>0</v>
      </c>
    </row>
    <row r="16" ht="28.5" customHeight="1" spans="1:6">
      <c r="A16" s="324" t="s">
        <v>513</v>
      </c>
      <c r="B16" s="344" t="s">
        <v>344</v>
      </c>
      <c r="C16" s="353">
        <v>0</v>
      </c>
      <c r="D16" s="324" t="s">
        <v>442</v>
      </c>
      <c r="E16" s="275" t="s">
        <v>346</v>
      </c>
      <c r="F16" s="347">
        <v>0</v>
      </c>
    </row>
    <row r="17" ht="28.5" customHeight="1" spans="1:6">
      <c r="A17" s="281"/>
      <c r="B17" s="281"/>
      <c r="C17" s="281"/>
      <c r="D17" s="281"/>
      <c r="E17" s="354"/>
      <c r="F17" s="293" t="s">
        <v>514</v>
      </c>
    </row>
  </sheetData>
  <mergeCells count="1">
    <mergeCell ref="A1:F1"/>
  </mergeCells>
  <printOptions horizontalCentered="1"/>
  <pageMargins left="0.393700787401575" right="0.393700787401575" top="0.393700787401575" bottom="0.393700787401575" header="0.51181" footer="0.51181"/>
  <pageSetup paperSize="9" scale="85" pageOrder="overThenDown" orientation="landscape" errors="blank"/>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showGridLines="0" tabSelected="1" zoomScalePageLayoutView="60" workbookViewId="0">
      <pane topLeftCell="A21" activePane="bottomRight" state="frozen"/>
      <selection activeCell="A1" sqref="A1:H1"/>
    </sheetView>
  </sheetViews>
  <sheetFormatPr defaultColWidth="8" defaultRowHeight="13.5" outlineLevelCol="7"/>
  <cols>
    <col min="1" max="1" width="45.8916666666667" style="1"/>
    <col min="2" max="2" width="13.3333333333333" style="1"/>
    <col min="3" max="4" width="27.25" style="1"/>
    <col min="5" max="5" width="45.8916666666667" style="1"/>
    <col min="6" max="6" width="17.925" style="1"/>
    <col min="7" max="8" width="27.25" style="1"/>
  </cols>
  <sheetData>
    <row r="1" ht="39" customHeight="1" spans="1:8">
      <c r="A1" s="308" t="s">
        <v>515</v>
      </c>
      <c r="B1" s="309"/>
      <c r="C1" s="310"/>
      <c r="D1" s="269"/>
      <c r="E1" s="269"/>
      <c r="F1" s="163"/>
      <c r="G1" s="269"/>
      <c r="H1" s="311"/>
    </row>
    <row r="2" ht="17.25" customHeight="1" spans="1:8">
      <c r="A2" s="312"/>
      <c r="B2" s="163"/>
      <c r="C2" s="312"/>
      <c r="D2" s="312"/>
      <c r="E2" s="312"/>
      <c r="F2" s="163"/>
      <c r="G2" s="312"/>
      <c r="H2" s="313" t="s">
        <v>516</v>
      </c>
    </row>
    <row r="3" ht="19.5" customHeight="1" spans="1:8">
      <c r="A3" s="314" t="s">
        <v>45</v>
      </c>
      <c r="B3" s="116"/>
      <c r="C3" s="283"/>
      <c r="D3" s="283"/>
      <c r="E3" s="283"/>
      <c r="F3" s="116"/>
      <c r="G3" s="283"/>
      <c r="H3" s="315"/>
    </row>
    <row r="4" ht="28.5" customHeight="1" spans="1:8">
      <c r="A4" s="316" t="s">
        <v>47</v>
      </c>
      <c r="B4" s="298" t="s">
        <v>340</v>
      </c>
      <c r="C4" s="298" t="s">
        <v>57</v>
      </c>
      <c r="D4" s="298" t="s">
        <v>517</v>
      </c>
      <c r="E4" s="298" t="s">
        <v>47</v>
      </c>
      <c r="F4" s="317" t="s">
        <v>340</v>
      </c>
      <c r="G4" s="298" t="s">
        <v>57</v>
      </c>
      <c r="H4" s="298" t="s">
        <v>517</v>
      </c>
    </row>
    <row r="5" ht="28.5" customHeight="1" spans="1:8">
      <c r="A5" s="318" t="s">
        <v>342</v>
      </c>
      <c r="B5" s="319"/>
      <c r="C5" s="288" t="s">
        <v>65</v>
      </c>
      <c r="D5" s="288" t="s">
        <v>65</v>
      </c>
      <c r="E5" s="320" t="s">
        <v>518</v>
      </c>
      <c r="F5" s="321" t="s">
        <v>65</v>
      </c>
      <c r="G5" s="288" t="s">
        <v>65</v>
      </c>
      <c r="H5" s="288" t="s">
        <v>65</v>
      </c>
    </row>
    <row r="6" ht="28.5" customHeight="1" spans="1:8">
      <c r="A6" s="322" t="s">
        <v>519</v>
      </c>
      <c r="B6" s="321" t="s">
        <v>344</v>
      </c>
      <c r="C6" s="323">
        <v>0</v>
      </c>
      <c r="D6" s="323">
        <f>D7+D9</f>
        <v>0</v>
      </c>
      <c r="E6" s="320" t="s">
        <v>520</v>
      </c>
      <c r="F6" s="321" t="s">
        <v>344</v>
      </c>
      <c r="G6" s="323">
        <v>0</v>
      </c>
      <c r="H6" s="323">
        <f>H7+H9</f>
        <v>0</v>
      </c>
    </row>
    <row r="7" ht="28.5" customHeight="1" spans="1:8">
      <c r="A7" s="322" t="s">
        <v>521</v>
      </c>
      <c r="B7" s="321" t="s">
        <v>344</v>
      </c>
      <c r="C7" s="323">
        <v>0</v>
      </c>
      <c r="D7" s="280">
        <v>0</v>
      </c>
      <c r="E7" s="320" t="s">
        <v>522</v>
      </c>
      <c r="F7" s="321" t="s">
        <v>344</v>
      </c>
      <c r="G7" s="323">
        <v>0</v>
      </c>
      <c r="H7" s="280">
        <v>0</v>
      </c>
    </row>
    <row r="8" ht="28.5" customHeight="1" spans="1:8">
      <c r="A8" s="322" t="s">
        <v>523</v>
      </c>
      <c r="B8" s="321" t="s">
        <v>344</v>
      </c>
      <c r="C8" s="323">
        <v>0</v>
      </c>
      <c r="D8" s="280">
        <v>0</v>
      </c>
      <c r="E8" s="320" t="s">
        <v>524</v>
      </c>
      <c r="F8" s="321" t="s">
        <v>344</v>
      </c>
      <c r="G8" s="323">
        <v>0</v>
      </c>
      <c r="H8" s="280">
        <v>0</v>
      </c>
    </row>
    <row r="9" ht="28.5" customHeight="1" spans="1:8">
      <c r="A9" s="322" t="s">
        <v>525</v>
      </c>
      <c r="B9" s="321" t="s">
        <v>344</v>
      </c>
      <c r="C9" s="323">
        <f>C10+C11</f>
        <v>0</v>
      </c>
      <c r="D9" s="323">
        <f>D10+D11</f>
        <v>0</v>
      </c>
      <c r="E9" s="320" t="s">
        <v>526</v>
      </c>
      <c r="F9" s="321" t="s">
        <v>344</v>
      </c>
      <c r="G9" s="323">
        <v>0</v>
      </c>
      <c r="H9" s="280">
        <v>0</v>
      </c>
    </row>
    <row r="10" ht="28.5" customHeight="1" spans="1:8">
      <c r="A10" s="322" t="s">
        <v>527</v>
      </c>
      <c r="B10" s="321" t="s">
        <v>344</v>
      </c>
      <c r="C10" s="323">
        <v>0</v>
      </c>
      <c r="D10" s="280">
        <v>0</v>
      </c>
      <c r="E10" s="320" t="s">
        <v>528</v>
      </c>
      <c r="F10" s="321" t="s">
        <v>344</v>
      </c>
      <c r="G10" s="323">
        <v>0</v>
      </c>
      <c r="H10" s="280">
        <v>0</v>
      </c>
    </row>
    <row r="11" ht="28.5" customHeight="1" spans="1:8">
      <c r="A11" s="322" t="s">
        <v>529</v>
      </c>
      <c r="B11" s="321" t="s">
        <v>344</v>
      </c>
      <c r="C11" s="323">
        <v>0</v>
      </c>
      <c r="D11" s="280">
        <v>0</v>
      </c>
      <c r="E11" s="320" t="s">
        <v>530</v>
      </c>
      <c r="F11" s="321" t="s">
        <v>344</v>
      </c>
      <c r="G11" s="323">
        <v>0</v>
      </c>
      <c r="H11" s="280">
        <v>0</v>
      </c>
    </row>
    <row r="12" ht="28.5" customHeight="1" spans="1:8">
      <c r="A12" s="322" t="s">
        <v>531</v>
      </c>
      <c r="B12" s="321" t="s">
        <v>344</v>
      </c>
      <c r="C12" s="323">
        <v>0</v>
      </c>
      <c r="D12" s="280">
        <v>0</v>
      </c>
      <c r="E12" s="320" t="s">
        <v>532</v>
      </c>
      <c r="F12" s="321" t="s">
        <v>533</v>
      </c>
      <c r="G12" s="299" t="s">
        <v>65</v>
      </c>
      <c r="H12" s="279">
        <v>0</v>
      </c>
    </row>
    <row r="13" ht="28.5" customHeight="1" spans="1:8">
      <c r="A13" s="322" t="s">
        <v>534</v>
      </c>
      <c r="B13" s="321" t="s">
        <v>344</v>
      </c>
      <c r="C13" s="323">
        <v>0</v>
      </c>
      <c r="D13" s="280">
        <v>0</v>
      </c>
      <c r="E13" s="320" t="s">
        <v>535</v>
      </c>
      <c r="F13" s="321" t="s">
        <v>65</v>
      </c>
      <c r="G13" s="299" t="s">
        <v>65</v>
      </c>
      <c r="H13" s="299" t="s">
        <v>65</v>
      </c>
    </row>
    <row r="14" ht="28.5" customHeight="1" spans="1:8">
      <c r="A14" s="322" t="s">
        <v>536</v>
      </c>
      <c r="B14" s="321" t="s">
        <v>533</v>
      </c>
      <c r="C14" s="288" t="s">
        <v>65</v>
      </c>
      <c r="D14" s="279">
        <v>0</v>
      </c>
      <c r="E14" s="320" t="s">
        <v>537</v>
      </c>
      <c r="F14" s="321" t="s">
        <v>533</v>
      </c>
      <c r="G14" s="278">
        <v>0</v>
      </c>
      <c r="H14" s="278">
        <v>0</v>
      </c>
    </row>
    <row r="15" ht="28.5" customHeight="1" spans="1:8">
      <c r="A15" s="324" t="s">
        <v>538</v>
      </c>
      <c r="B15" s="321" t="s">
        <v>533</v>
      </c>
      <c r="C15" s="278">
        <v>0</v>
      </c>
      <c r="D15" s="278">
        <v>0</v>
      </c>
      <c r="E15" s="320" t="s">
        <v>539</v>
      </c>
      <c r="F15" s="321" t="s">
        <v>533</v>
      </c>
      <c r="G15" s="278">
        <v>0</v>
      </c>
      <c r="H15" s="278">
        <v>0</v>
      </c>
    </row>
    <row r="16" ht="28.5" customHeight="1" spans="1:8">
      <c r="A16" s="325" t="s">
        <v>540</v>
      </c>
      <c r="B16" s="321" t="s">
        <v>533</v>
      </c>
      <c r="C16" s="278">
        <v>0</v>
      </c>
      <c r="D16" s="278">
        <v>0</v>
      </c>
      <c r="E16" s="325" t="s">
        <v>541</v>
      </c>
      <c r="F16" s="321" t="s">
        <v>533</v>
      </c>
      <c r="G16" s="278">
        <v>0</v>
      </c>
      <c r="H16" s="278">
        <v>0</v>
      </c>
    </row>
    <row r="17" ht="28.5" customHeight="1" spans="1:8">
      <c r="A17" s="325" t="s">
        <v>542</v>
      </c>
      <c r="B17" s="321" t="s">
        <v>533</v>
      </c>
      <c r="C17" s="278">
        <v>0</v>
      </c>
      <c r="D17" s="278">
        <v>0</v>
      </c>
      <c r="E17" s="325" t="s">
        <v>543</v>
      </c>
      <c r="F17" s="321" t="s">
        <v>533</v>
      </c>
      <c r="G17" s="278">
        <v>0</v>
      </c>
      <c r="H17" s="278">
        <v>0</v>
      </c>
    </row>
    <row r="18" ht="28.5" customHeight="1" spans="1:8">
      <c r="A18" s="325" t="s">
        <v>544</v>
      </c>
      <c r="B18" s="321" t="s">
        <v>533</v>
      </c>
      <c r="C18" s="299" t="s">
        <v>65</v>
      </c>
      <c r="D18" s="279">
        <v>0</v>
      </c>
      <c r="E18" s="325" t="s">
        <v>545</v>
      </c>
      <c r="F18" s="321" t="s">
        <v>546</v>
      </c>
      <c r="G18" s="299" t="s">
        <v>65</v>
      </c>
      <c r="H18" s="279">
        <v>0</v>
      </c>
    </row>
    <row r="19" ht="28.5" customHeight="1" spans="1:8">
      <c r="A19" s="326" t="s">
        <v>547</v>
      </c>
      <c r="B19" s="321" t="s">
        <v>546</v>
      </c>
      <c r="C19" s="288" t="s">
        <v>65</v>
      </c>
      <c r="D19" s="279">
        <v>0</v>
      </c>
      <c r="E19" s="320" t="s">
        <v>548</v>
      </c>
      <c r="F19" s="321" t="s">
        <v>65</v>
      </c>
      <c r="G19" s="279">
        <f>G20+G21</f>
        <v>0</v>
      </c>
      <c r="H19" s="288" t="s">
        <v>65</v>
      </c>
    </row>
    <row r="20" ht="28.5" customHeight="1" spans="1:8">
      <c r="A20" s="326" t="s">
        <v>549</v>
      </c>
      <c r="B20" s="321" t="s">
        <v>546</v>
      </c>
      <c r="C20" s="288" t="s">
        <v>65</v>
      </c>
      <c r="D20" s="279">
        <v>0</v>
      </c>
      <c r="E20" s="320" t="s">
        <v>550</v>
      </c>
      <c r="F20" s="321" t="s">
        <v>546</v>
      </c>
      <c r="G20" s="278">
        <v>0</v>
      </c>
      <c r="H20" s="288" t="s">
        <v>65</v>
      </c>
    </row>
    <row r="21" ht="28.5" customHeight="1" spans="1:8">
      <c r="A21" s="327" t="s">
        <v>373</v>
      </c>
      <c r="B21" s="321" t="s">
        <v>65</v>
      </c>
      <c r="C21" s="288" t="s">
        <v>65</v>
      </c>
      <c r="D21" s="288" t="s">
        <v>65</v>
      </c>
      <c r="E21" s="320" t="s">
        <v>551</v>
      </c>
      <c r="F21" s="321" t="s">
        <v>546</v>
      </c>
      <c r="G21" s="278">
        <v>0</v>
      </c>
      <c r="H21" s="288" t="s">
        <v>65</v>
      </c>
    </row>
    <row r="22" ht="28.5" customHeight="1" spans="1:8">
      <c r="A22" s="322" t="s">
        <v>552</v>
      </c>
      <c r="B22" s="321" t="s">
        <v>546</v>
      </c>
      <c r="C22" s="278">
        <v>478.38</v>
      </c>
      <c r="D22" s="288" t="s">
        <v>65</v>
      </c>
      <c r="E22" s="320" t="s">
        <v>553</v>
      </c>
      <c r="F22" s="321" t="s">
        <v>65</v>
      </c>
      <c r="G22" s="299" t="s">
        <v>65</v>
      </c>
      <c r="H22" s="288" t="s">
        <v>65</v>
      </c>
    </row>
    <row r="23" ht="28.5" customHeight="1" spans="1:8">
      <c r="A23" s="322" t="s">
        <v>554</v>
      </c>
      <c r="B23" s="321" t="s">
        <v>546</v>
      </c>
      <c r="C23" s="278">
        <v>1656</v>
      </c>
      <c r="D23" s="288" t="s">
        <v>65</v>
      </c>
      <c r="E23" s="320" t="s">
        <v>520</v>
      </c>
      <c r="F23" s="321" t="s">
        <v>344</v>
      </c>
      <c r="G23" s="323">
        <v>0</v>
      </c>
      <c r="H23" s="280">
        <v>0</v>
      </c>
    </row>
    <row r="24" ht="28.5" customHeight="1" spans="1:8">
      <c r="A24" s="322" t="s">
        <v>555</v>
      </c>
      <c r="B24" s="321" t="s">
        <v>546</v>
      </c>
      <c r="C24" s="278">
        <v>41.25</v>
      </c>
      <c r="D24" s="288" t="s">
        <v>65</v>
      </c>
      <c r="E24" s="320" t="s">
        <v>528</v>
      </c>
      <c r="F24" s="321" t="s">
        <v>344</v>
      </c>
      <c r="G24" s="323">
        <v>0</v>
      </c>
      <c r="H24" s="280">
        <v>0</v>
      </c>
    </row>
    <row r="25" ht="28.5" customHeight="1" spans="1:8">
      <c r="A25" s="322" t="s">
        <v>556</v>
      </c>
      <c r="B25" s="321" t="s">
        <v>344</v>
      </c>
      <c r="C25" s="279">
        <v>123752</v>
      </c>
      <c r="D25" s="278">
        <v>118561</v>
      </c>
      <c r="E25" s="320" t="s">
        <v>532</v>
      </c>
      <c r="F25" s="321" t="s">
        <v>533</v>
      </c>
      <c r="G25" s="288" t="s">
        <v>65</v>
      </c>
      <c r="H25" s="279">
        <v>0</v>
      </c>
    </row>
    <row r="26" ht="28.5" customHeight="1" spans="1:8">
      <c r="A26" s="322" t="s">
        <v>557</v>
      </c>
      <c r="B26" s="321" t="s">
        <v>558</v>
      </c>
      <c r="C26" s="288" t="s">
        <v>65</v>
      </c>
      <c r="D26" s="279">
        <v>156.59</v>
      </c>
      <c r="E26" s="320" t="s">
        <v>545</v>
      </c>
      <c r="F26" s="321" t="s">
        <v>546</v>
      </c>
      <c r="G26" s="288" t="s">
        <v>65</v>
      </c>
      <c r="H26" s="279">
        <v>0</v>
      </c>
    </row>
    <row r="27" ht="28.5" customHeight="1" spans="1:8">
      <c r="A27" s="322" t="s">
        <v>349</v>
      </c>
      <c r="B27" s="321" t="s">
        <v>65</v>
      </c>
      <c r="C27" s="299" t="s">
        <v>65</v>
      </c>
      <c r="D27" s="299" t="s">
        <v>65</v>
      </c>
      <c r="E27" s="320" t="s">
        <v>559</v>
      </c>
      <c r="F27" s="321" t="s">
        <v>65</v>
      </c>
      <c r="G27" s="288" t="s">
        <v>65</v>
      </c>
      <c r="H27" s="288" t="s">
        <v>65</v>
      </c>
    </row>
    <row r="28" ht="28.5" customHeight="1" spans="1:8">
      <c r="A28" s="324" t="s">
        <v>560</v>
      </c>
      <c r="B28" s="321" t="s">
        <v>344</v>
      </c>
      <c r="C28" s="323">
        <v>0</v>
      </c>
      <c r="D28" s="323">
        <f>D29+D30</f>
        <v>0</v>
      </c>
      <c r="E28" s="320" t="s">
        <v>520</v>
      </c>
      <c r="F28" s="321" t="s">
        <v>344</v>
      </c>
      <c r="G28" s="328">
        <v>0</v>
      </c>
      <c r="H28" s="280">
        <v>0</v>
      </c>
    </row>
    <row r="29" ht="28.5" customHeight="1" spans="1:8">
      <c r="A29" s="326" t="s">
        <v>521</v>
      </c>
      <c r="B29" s="321" t="s">
        <v>344</v>
      </c>
      <c r="C29" s="323">
        <v>0</v>
      </c>
      <c r="D29" s="280">
        <v>0</v>
      </c>
      <c r="E29" s="320" t="s">
        <v>561</v>
      </c>
      <c r="F29" s="321" t="s">
        <v>344</v>
      </c>
      <c r="G29" s="328">
        <v>0</v>
      </c>
      <c r="H29" s="280">
        <v>0</v>
      </c>
    </row>
    <row r="30" ht="28.5" customHeight="1" spans="1:8">
      <c r="A30" s="327" t="s">
        <v>562</v>
      </c>
      <c r="B30" s="321" t="s">
        <v>344</v>
      </c>
      <c r="C30" s="323">
        <v>0</v>
      </c>
      <c r="D30" s="280">
        <v>0</v>
      </c>
      <c r="E30" s="320" t="s">
        <v>532</v>
      </c>
      <c r="F30" s="321" t="s">
        <v>533</v>
      </c>
      <c r="G30" s="329" t="s">
        <v>65</v>
      </c>
      <c r="H30" s="330">
        <v>0</v>
      </c>
    </row>
    <row r="31" ht="28.5" customHeight="1" spans="1:8">
      <c r="A31" s="322" t="s">
        <v>528</v>
      </c>
      <c r="B31" s="321" t="s">
        <v>344</v>
      </c>
      <c r="C31" s="323">
        <v>0</v>
      </c>
      <c r="D31" s="280">
        <v>0</v>
      </c>
      <c r="E31" s="320" t="s">
        <v>545</v>
      </c>
      <c r="F31" s="321" t="s">
        <v>546</v>
      </c>
      <c r="G31" s="329" t="s">
        <v>65</v>
      </c>
      <c r="H31" s="330">
        <v>0</v>
      </c>
    </row>
    <row r="32" ht="28.5" customHeight="1" spans="1:8">
      <c r="A32" s="322" t="s">
        <v>532</v>
      </c>
      <c r="B32" s="321" t="s">
        <v>533</v>
      </c>
      <c r="C32" s="299" t="s">
        <v>65</v>
      </c>
      <c r="D32" s="279">
        <v>0</v>
      </c>
      <c r="E32" s="320" t="s">
        <v>563</v>
      </c>
      <c r="F32" s="321" t="s">
        <v>558</v>
      </c>
      <c r="G32" s="329" t="s">
        <v>65</v>
      </c>
      <c r="H32" s="330">
        <v>0</v>
      </c>
    </row>
    <row r="33" ht="28.5" customHeight="1" spans="1:8">
      <c r="A33" s="324" t="s">
        <v>545</v>
      </c>
      <c r="B33" s="331" t="s">
        <v>546</v>
      </c>
      <c r="C33" s="288" t="s">
        <v>65</v>
      </c>
      <c r="D33" s="330">
        <v>0</v>
      </c>
      <c r="E33" s="320" t="s">
        <v>564</v>
      </c>
      <c r="F33" s="331" t="s">
        <v>546</v>
      </c>
      <c r="G33" s="301">
        <v>0</v>
      </c>
      <c r="H33" s="329" t="s">
        <v>65</v>
      </c>
    </row>
    <row r="34" ht="28.5" customHeight="1" spans="1:8">
      <c r="A34" s="332"/>
      <c r="B34" s="333"/>
      <c r="C34" s="281"/>
      <c r="D34" s="281"/>
      <c r="E34" s="332"/>
      <c r="F34" s="333"/>
      <c r="G34" s="293"/>
      <c r="H34" s="293" t="s">
        <v>565</v>
      </c>
    </row>
  </sheetData>
  <mergeCells count="1">
    <mergeCell ref="A1:H1"/>
  </mergeCells>
  <printOptions horizontalCentered="1"/>
  <pageMargins left="0.393700787401575" right="0.393700787401575" top="0.393700787401575" bottom="0.393700787401575" header="0.51181" footer="0.51181"/>
  <pageSetup paperSize="9" scale="65" pageOrder="overThenDown" orientation="landscape" errors="blank"/>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zoomScalePageLayoutView="60" workbookViewId="0">
      <pane topLeftCell="D19" activePane="bottomRight" state="frozen"/>
      <selection activeCell="A1" sqref="A1:I1"/>
    </sheetView>
  </sheetViews>
  <sheetFormatPr defaultColWidth="8" defaultRowHeight="13.5"/>
  <cols>
    <col min="1" max="1" width="55.7916666666667" style="1"/>
    <col min="2" max="5" width="22.9416666666667" style="1"/>
    <col min="6" max="6" width="24.525" style="1"/>
    <col min="7" max="9" width="22.9416666666667" style="1"/>
  </cols>
  <sheetData>
    <row r="1" ht="33" customHeight="1" spans="1:9">
      <c r="A1" s="268" t="s">
        <v>566</v>
      </c>
      <c r="B1" s="294"/>
      <c r="C1" s="294"/>
      <c r="D1" s="294"/>
      <c r="E1" s="294"/>
      <c r="F1" s="294"/>
      <c r="G1" s="294"/>
      <c r="H1" s="294"/>
      <c r="I1" s="294"/>
    </row>
    <row r="2" ht="19.5" customHeight="1" spans="1:9">
      <c r="A2" s="163"/>
      <c r="B2" s="163"/>
      <c r="C2" s="163"/>
      <c r="D2" s="163"/>
      <c r="E2" s="163"/>
      <c r="F2" s="163"/>
      <c r="G2" s="163"/>
      <c r="H2" s="163"/>
      <c r="I2" s="306" t="s">
        <v>567</v>
      </c>
    </row>
    <row r="3" ht="19.5" customHeight="1" spans="1:9">
      <c r="A3" s="295" t="s">
        <v>45</v>
      </c>
      <c r="B3" s="296"/>
      <c r="C3" s="296"/>
      <c r="D3" s="296"/>
      <c r="E3" s="296"/>
      <c r="F3" s="296"/>
      <c r="G3" s="297"/>
      <c r="H3" s="296"/>
      <c r="I3" s="307" t="s">
        <v>46</v>
      </c>
    </row>
    <row r="4" ht="37.5" customHeight="1" spans="1:9">
      <c r="A4" s="298" t="s">
        <v>47</v>
      </c>
      <c r="B4" s="298" t="s">
        <v>74</v>
      </c>
      <c r="C4" s="287" t="s">
        <v>75</v>
      </c>
      <c r="D4" s="287" t="s">
        <v>76</v>
      </c>
      <c r="E4" s="287" t="s">
        <v>77</v>
      </c>
      <c r="F4" s="287" t="s">
        <v>78</v>
      </c>
      <c r="G4" s="287" t="s">
        <v>79</v>
      </c>
      <c r="H4" s="298" t="s">
        <v>54</v>
      </c>
      <c r="I4" s="298" t="s">
        <v>55</v>
      </c>
    </row>
    <row r="5" ht="28.5" customHeight="1" spans="1:9">
      <c r="A5" s="289" t="s">
        <v>568</v>
      </c>
      <c r="B5" s="279">
        <f>C5+D5+E5+F5+G5+H5+I5</f>
        <v>1825.96</v>
      </c>
      <c r="C5" s="279">
        <v>0</v>
      </c>
      <c r="D5" s="279">
        <v>1825.96</v>
      </c>
      <c r="E5" s="279">
        <v>0</v>
      </c>
      <c r="F5" s="279">
        <v>0</v>
      </c>
      <c r="G5" s="279">
        <v>0</v>
      </c>
      <c r="H5" s="279">
        <v>0</v>
      </c>
      <c r="I5" s="279">
        <v>0</v>
      </c>
    </row>
    <row r="6" ht="28.5" customHeight="1" spans="1:9">
      <c r="A6" s="289" t="s">
        <v>569</v>
      </c>
      <c r="B6" s="279">
        <f>C6+E6+F6+G6+H6+I6</f>
        <v>0</v>
      </c>
      <c r="C6" s="278">
        <v>0</v>
      </c>
      <c r="D6" s="299" t="s">
        <v>65</v>
      </c>
      <c r="E6" s="278">
        <v>0</v>
      </c>
      <c r="F6" s="278">
        <v>0</v>
      </c>
      <c r="G6" s="278">
        <v>0</v>
      </c>
      <c r="H6" s="278">
        <v>0</v>
      </c>
      <c r="I6" s="278">
        <v>0</v>
      </c>
    </row>
    <row r="7" ht="28.5" customHeight="1" spans="1:9">
      <c r="A7" s="289" t="s">
        <v>570</v>
      </c>
      <c r="B7" s="279">
        <f>C7+D7+E7+F7+G7+H7+I7</f>
        <v>1825.96</v>
      </c>
      <c r="C7" s="278">
        <v>0</v>
      </c>
      <c r="D7" s="278">
        <v>1825.96</v>
      </c>
      <c r="E7" s="278">
        <v>0</v>
      </c>
      <c r="F7" s="278">
        <v>0</v>
      </c>
      <c r="G7" s="278">
        <v>0</v>
      </c>
      <c r="H7" s="278">
        <v>0</v>
      </c>
      <c r="I7" s="278">
        <v>0</v>
      </c>
    </row>
    <row r="8" ht="28.5" customHeight="1" spans="1:9">
      <c r="A8" s="289" t="s">
        <v>571</v>
      </c>
      <c r="B8" s="279">
        <f>C8+D8+E8+F8+G8+H8+I8</f>
        <v>0</v>
      </c>
      <c r="C8" s="278">
        <v>0</v>
      </c>
      <c r="D8" s="278">
        <v>0</v>
      </c>
      <c r="E8" s="278">
        <v>0</v>
      </c>
      <c r="F8" s="278">
        <v>0</v>
      </c>
      <c r="G8" s="278">
        <v>0</v>
      </c>
      <c r="H8" s="278">
        <v>0</v>
      </c>
      <c r="I8" s="278">
        <v>0</v>
      </c>
    </row>
    <row r="9" ht="28.5" customHeight="1" spans="1:9">
      <c r="A9" s="289" t="s">
        <v>572</v>
      </c>
      <c r="B9" s="279">
        <f>(((B5-B6)-B7)-B8)</f>
        <v>0</v>
      </c>
      <c r="C9" s="279">
        <f>(((C5-C6)-C7)-C8)</f>
        <v>0</v>
      </c>
      <c r="D9" s="279">
        <f>((D5-D7)-D8)</f>
        <v>0</v>
      </c>
      <c r="E9" s="279">
        <f>(((E5-E6)-E7)-E8)</f>
        <v>0</v>
      </c>
      <c r="F9" s="279">
        <f>(((F5-F6)-F7)-F8)</f>
        <v>0</v>
      </c>
      <c r="G9" s="279">
        <f>(((G5-G6)-G7)-G8)</f>
        <v>0</v>
      </c>
      <c r="H9" s="279">
        <f>(((H5-H6)-H7)-H8)</f>
        <v>0</v>
      </c>
      <c r="I9" s="279">
        <f>(((I5-I6)-I7)-I8)</f>
        <v>0</v>
      </c>
    </row>
    <row r="10" ht="28.5" customHeight="1" spans="1:9">
      <c r="A10" s="289" t="s">
        <v>573</v>
      </c>
      <c r="B10" s="279">
        <f>C10+D10+E10+F10+G10+H10+I10</f>
        <v>47975</v>
      </c>
      <c r="C10" s="279">
        <v>0</v>
      </c>
      <c r="D10" s="279">
        <v>47975</v>
      </c>
      <c r="E10" s="279">
        <v>0</v>
      </c>
      <c r="F10" s="279">
        <v>0</v>
      </c>
      <c r="G10" s="279">
        <v>0</v>
      </c>
      <c r="H10" s="279">
        <v>0</v>
      </c>
      <c r="I10" s="279">
        <v>0</v>
      </c>
    </row>
    <row r="11" ht="28.5" customHeight="1" spans="1:9">
      <c r="A11" s="289" t="s">
        <v>574</v>
      </c>
      <c r="B11" s="279">
        <f>C11+D11+E11+F11+G11+H11+I11</f>
        <v>47975</v>
      </c>
      <c r="C11" s="278">
        <v>0</v>
      </c>
      <c r="D11" s="278">
        <v>47975</v>
      </c>
      <c r="E11" s="278">
        <v>0</v>
      </c>
      <c r="F11" s="278">
        <v>0</v>
      </c>
      <c r="G11" s="278">
        <v>0</v>
      </c>
      <c r="H11" s="278">
        <v>0</v>
      </c>
      <c r="I11" s="278">
        <v>0</v>
      </c>
    </row>
    <row r="12" ht="28.5" customHeight="1" spans="1:9">
      <c r="A12" s="289" t="s">
        <v>575</v>
      </c>
      <c r="B12" s="279">
        <f>C12</f>
        <v>0</v>
      </c>
      <c r="C12" s="278">
        <v>0</v>
      </c>
      <c r="D12" s="288" t="s">
        <v>65</v>
      </c>
      <c r="E12" s="288" t="s">
        <v>65</v>
      </c>
      <c r="F12" s="288" t="s">
        <v>65</v>
      </c>
      <c r="G12" s="288" t="s">
        <v>65</v>
      </c>
      <c r="H12" s="288" t="s">
        <v>65</v>
      </c>
      <c r="I12" s="288" t="s">
        <v>65</v>
      </c>
    </row>
    <row r="13" ht="28.5" customHeight="1" spans="1:9">
      <c r="A13" s="289" t="s">
        <v>576</v>
      </c>
      <c r="B13" s="279">
        <f>F13</f>
        <v>0</v>
      </c>
      <c r="C13" s="288" t="s">
        <v>65</v>
      </c>
      <c r="D13" s="288" t="s">
        <v>65</v>
      </c>
      <c r="E13" s="288" t="s">
        <v>65</v>
      </c>
      <c r="F13" s="278">
        <v>0</v>
      </c>
      <c r="G13" s="288" t="s">
        <v>65</v>
      </c>
      <c r="H13" s="288" t="s">
        <v>65</v>
      </c>
      <c r="I13" s="288" t="s">
        <v>65</v>
      </c>
    </row>
    <row r="14" ht="30.75" customHeight="1" spans="1:9">
      <c r="A14" s="300" t="s">
        <v>577</v>
      </c>
      <c r="B14" s="279">
        <f>F14+G14</f>
        <v>0</v>
      </c>
      <c r="C14" s="288" t="s">
        <v>65</v>
      </c>
      <c r="D14" s="288" t="s">
        <v>65</v>
      </c>
      <c r="E14" s="288" t="s">
        <v>65</v>
      </c>
      <c r="F14" s="278">
        <v>0</v>
      </c>
      <c r="G14" s="278">
        <v>0</v>
      </c>
      <c r="H14" s="288" t="s">
        <v>65</v>
      </c>
      <c r="I14" s="288" t="s">
        <v>65</v>
      </c>
    </row>
    <row r="15" ht="30.75" customHeight="1" spans="1:9">
      <c r="A15" s="300" t="s">
        <v>578</v>
      </c>
      <c r="B15" s="279">
        <f>F15+G15</f>
        <v>0</v>
      </c>
      <c r="C15" s="288" t="s">
        <v>65</v>
      </c>
      <c r="D15" s="288" t="s">
        <v>65</v>
      </c>
      <c r="E15" s="288" t="s">
        <v>65</v>
      </c>
      <c r="F15" s="301">
        <v>0</v>
      </c>
      <c r="G15" s="301">
        <v>0</v>
      </c>
      <c r="H15" s="288" t="s">
        <v>65</v>
      </c>
      <c r="I15" s="299" t="s">
        <v>65</v>
      </c>
    </row>
    <row r="16" ht="28.5" customHeight="1" spans="1:9">
      <c r="A16" s="289" t="s">
        <v>579</v>
      </c>
      <c r="B16" s="279">
        <f>I16</f>
        <v>0</v>
      </c>
      <c r="C16" s="302" t="s">
        <v>65</v>
      </c>
      <c r="D16" s="302" t="s">
        <v>65</v>
      </c>
      <c r="E16" s="302" t="s">
        <v>65</v>
      </c>
      <c r="F16" s="302" t="s">
        <v>65</v>
      </c>
      <c r="G16" s="302" t="s">
        <v>65</v>
      </c>
      <c r="H16" s="302" t="s">
        <v>65</v>
      </c>
      <c r="I16" s="278">
        <v>0</v>
      </c>
    </row>
    <row r="17" ht="41.25" customHeight="1" spans="1:9">
      <c r="A17" s="300" t="s">
        <v>580</v>
      </c>
      <c r="B17" s="279">
        <f>F17</f>
        <v>0</v>
      </c>
      <c r="C17" s="302" t="s">
        <v>65</v>
      </c>
      <c r="D17" s="302" t="s">
        <v>65</v>
      </c>
      <c r="E17" s="302" t="s">
        <v>65</v>
      </c>
      <c r="F17" s="301">
        <v>0</v>
      </c>
      <c r="G17" s="302" t="s">
        <v>65</v>
      </c>
      <c r="H17" s="302" t="s">
        <v>65</v>
      </c>
      <c r="I17" s="302" t="s">
        <v>65</v>
      </c>
    </row>
    <row r="18" ht="28.5" customHeight="1" spans="1:9">
      <c r="A18" s="289" t="s">
        <v>581</v>
      </c>
      <c r="B18" s="279">
        <f>(((((B10-B11)-B12)-B13)-B14)-B15)-B16-B17</f>
        <v>0</v>
      </c>
      <c r="C18" s="279">
        <f>(C10-C11)-C12</f>
        <v>0</v>
      </c>
      <c r="D18" s="279">
        <f>D10-D11</f>
        <v>0</v>
      </c>
      <c r="E18" s="279">
        <f>E10-E11</f>
        <v>0</v>
      </c>
      <c r="F18" s="279">
        <f>(((F10-F11)-F13)-F14)-F15-F17</f>
        <v>0</v>
      </c>
      <c r="G18" s="279">
        <f>((G10-G11)-G14)-G15</f>
        <v>0</v>
      </c>
      <c r="H18" s="279">
        <f>H10-H11</f>
        <v>0</v>
      </c>
      <c r="I18" s="279">
        <f>(I10-I11)-I16</f>
        <v>0</v>
      </c>
    </row>
    <row r="19" ht="28.5" customHeight="1" spans="1:9">
      <c r="A19" s="289" t="s">
        <v>582</v>
      </c>
      <c r="B19" s="279">
        <f>C19+D19+E19+F19+G19+H19+I19</f>
        <v>486058473.1</v>
      </c>
      <c r="C19" s="279">
        <v>0</v>
      </c>
      <c r="D19" s="279">
        <v>486058473.1</v>
      </c>
      <c r="E19" s="279">
        <v>0</v>
      </c>
      <c r="F19" s="279">
        <v>0</v>
      </c>
      <c r="G19" s="279">
        <v>0</v>
      </c>
      <c r="H19" s="279">
        <v>0</v>
      </c>
      <c r="I19" s="279">
        <v>0</v>
      </c>
    </row>
    <row r="20" ht="28.5" customHeight="1" spans="1:9">
      <c r="A20" s="289" t="s">
        <v>583</v>
      </c>
      <c r="B20" s="279">
        <f>C20+D20</f>
        <v>486058473.1</v>
      </c>
      <c r="C20" s="278">
        <v>0</v>
      </c>
      <c r="D20" s="278">
        <v>486058473.1</v>
      </c>
      <c r="E20" s="288" t="s">
        <v>65</v>
      </c>
      <c r="F20" s="288" t="s">
        <v>65</v>
      </c>
      <c r="G20" s="288" t="s">
        <v>65</v>
      </c>
      <c r="H20" s="288" t="s">
        <v>65</v>
      </c>
      <c r="I20" s="288" t="s">
        <v>65</v>
      </c>
    </row>
    <row r="21" ht="28.5" customHeight="1" spans="1:9">
      <c r="A21" s="289" t="s">
        <v>584</v>
      </c>
      <c r="B21" s="279">
        <f>F21+G21</f>
        <v>0</v>
      </c>
      <c r="C21" s="288" t="s">
        <v>65</v>
      </c>
      <c r="D21" s="288" t="s">
        <v>65</v>
      </c>
      <c r="E21" s="288" t="s">
        <v>65</v>
      </c>
      <c r="F21" s="278">
        <v>0</v>
      </c>
      <c r="G21" s="278">
        <v>0</v>
      </c>
      <c r="H21" s="278">
        <v>0</v>
      </c>
      <c r="I21" s="288" t="s">
        <v>65</v>
      </c>
    </row>
    <row r="22" ht="28.5" customHeight="1" spans="1:9">
      <c r="A22" s="289" t="s">
        <v>585</v>
      </c>
      <c r="B22" s="279">
        <f>F22+G22</f>
        <v>0</v>
      </c>
      <c r="C22" s="288" t="s">
        <v>65</v>
      </c>
      <c r="D22" s="288" t="s">
        <v>65</v>
      </c>
      <c r="E22" s="288" t="s">
        <v>65</v>
      </c>
      <c r="F22" s="278">
        <v>0</v>
      </c>
      <c r="G22" s="278">
        <v>0</v>
      </c>
      <c r="H22" s="288" t="s">
        <v>65</v>
      </c>
      <c r="I22" s="288" t="s">
        <v>65</v>
      </c>
    </row>
    <row r="23" ht="28.5" customHeight="1" spans="1:9">
      <c r="A23" s="289" t="s">
        <v>586</v>
      </c>
      <c r="B23" s="279">
        <f>F23+G23</f>
        <v>0</v>
      </c>
      <c r="C23" s="288" t="s">
        <v>65</v>
      </c>
      <c r="D23" s="288" t="s">
        <v>65</v>
      </c>
      <c r="E23" s="288" t="s">
        <v>65</v>
      </c>
      <c r="F23" s="278">
        <v>0</v>
      </c>
      <c r="G23" s="278">
        <v>0</v>
      </c>
      <c r="H23" s="288" t="s">
        <v>65</v>
      </c>
      <c r="I23" s="288" t="s">
        <v>65</v>
      </c>
    </row>
    <row r="24" ht="28.5" customHeight="1" spans="1:9">
      <c r="A24" s="289" t="s">
        <v>587</v>
      </c>
      <c r="B24" s="279">
        <f>F24+G24+H24</f>
        <v>0</v>
      </c>
      <c r="C24" s="288" t="s">
        <v>65</v>
      </c>
      <c r="D24" s="288" t="s">
        <v>65</v>
      </c>
      <c r="E24" s="288" t="s">
        <v>65</v>
      </c>
      <c r="F24" s="278">
        <v>0</v>
      </c>
      <c r="G24" s="278">
        <v>0</v>
      </c>
      <c r="H24" s="278">
        <v>0</v>
      </c>
      <c r="I24" s="288" t="s">
        <v>65</v>
      </c>
    </row>
    <row r="25" ht="28.5" customHeight="1" spans="1:9">
      <c r="A25" s="289" t="s">
        <v>588</v>
      </c>
      <c r="B25" s="279">
        <f>((((B19-B20)-B21)-B22)-B23)-B24</f>
        <v>0</v>
      </c>
      <c r="C25" s="279">
        <f>C19-C20</f>
        <v>0</v>
      </c>
      <c r="D25" s="279">
        <f>D19-D20</f>
        <v>0</v>
      </c>
      <c r="E25" s="279">
        <f>E19</f>
        <v>0</v>
      </c>
      <c r="F25" s="279">
        <f>(((F19-F21)-F22)-F23)-F24</f>
        <v>0</v>
      </c>
      <c r="G25" s="279">
        <f>(((G19-G21)-G22)-G23)-G24</f>
        <v>0</v>
      </c>
      <c r="H25" s="279">
        <f>H19-H21-H24</f>
        <v>0</v>
      </c>
      <c r="I25" s="279">
        <f>I19</f>
        <v>0</v>
      </c>
    </row>
    <row r="26" ht="28.5" customHeight="1" spans="1:9">
      <c r="A26" s="289" t="s">
        <v>589</v>
      </c>
      <c r="B26" s="279">
        <f>C26+D26+E26+F26+G26+H26+I26</f>
        <v>0</v>
      </c>
      <c r="C26" s="279">
        <v>0</v>
      </c>
      <c r="D26" s="279">
        <v>0</v>
      </c>
      <c r="E26" s="279">
        <v>0</v>
      </c>
      <c r="F26" s="279">
        <v>0</v>
      </c>
      <c r="G26" s="279">
        <v>0</v>
      </c>
      <c r="H26" s="279">
        <v>0</v>
      </c>
      <c r="I26" s="279">
        <v>0</v>
      </c>
    </row>
    <row r="27" ht="28.5" customHeight="1" spans="1:9">
      <c r="A27" s="289" t="s">
        <v>590</v>
      </c>
      <c r="B27" s="279">
        <f>C27+D27</f>
        <v>0</v>
      </c>
      <c r="C27" s="278">
        <v>0</v>
      </c>
      <c r="D27" s="278">
        <v>0</v>
      </c>
      <c r="E27" s="288" t="s">
        <v>65</v>
      </c>
      <c r="F27" s="288" t="s">
        <v>65</v>
      </c>
      <c r="G27" s="288" t="s">
        <v>65</v>
      </c>
      <c r="H27" s="288" t="s">
        <v>65</v>
      </c>
      <c r="I27" s="288" t="s">
        <v>65</v>
      </c>
    </row>
    <row r="28" ht="28.5" customHeight="1" spans="1:9">
      <c r="A28" s="289" t="s">
        <v>591</v>
      </c>
      <c r="B28" s="279">
        <f>F28+G28</f>
        <v>0</v>
      </c>
      <c r="C28" s="288" t="s">
        <v>65</v>
      </c>
      <c r="D28" s="288" t="s">
        <v>65</v>
      </c>
      <c r="E28" s="288" t="s">
        <v>65</v>
      </c>
      <c r="F28" s="278">
        <v>0</v>
      </c>
      <c r="G28" s="278">
        <v>0</v>
      </c>
      <c r="H28" s="278">
        <v>0</v>
      </c>
      <c r="I28" s="288" t="s">
        <v>65</v>
      </c>
    </row>
    <row r="29" ht="28.5" customHeight="1" spans="1:9">
      <c r="A29" s="289" t="s">
        <v>592</v>
      </c>
      <c r="B29" s="279">
        <f>G29</f>
        <v>0</v>
      </c>
      <c r="C29" s="299" t="s">
        <v>65</v>
      </c>
      <c r="D29" s="299" t="s">
        <v>65</v>
      </c>
      <c r="E29" s="299" t="s">
        <v>65</v>
      </c>
      <c r="F29" s="299" t="s">
        <v>65</v>
      </c>
      <c r="G29" s="278">
        <v>0</v>
      </c>
      <c r="H29" s="299" t="s">
        <v>65</v>
      </c>
      <c r="I29" s="299" t="s">
        <v>65</v>
      </c>
    </row>
    <row r="30" ht="28.5" customHeight="1" spans="1:9">
      <c r="A30" s="289" t="s">
        <v>593</v>
      </c>
      <c r="B30" s="279">
        <f>F30+G30+H30</f>
        <v>0</v>
      </c>
      <c r="C30" s="288" t="s">
        <v>65</v>
      </c>
      <c r="D30" s="288" t="s">
        <v>65</v>
      </c>
      <c r="E30" s="288" t="s">
        <v>65</v>
      </c>
      <c r="F30" s="278">
        <v>0</v>
      </c>
      <c r="G30" s="278">
        <v>0</v>
      </c>
      <c r="H30" s="278">
        <v>0</v>
      </c>
      <c r="I30" s="288" t="s">
        <v>65</v>
      </c>
    </row>
    <row r="31" ht="27" customHeight="1" spans="1:9">
      <c r="A31" s="289" t="s">
        <v>594</v>
      </c>
      <c r="B31" s="279">
        <f>(((B26-B27)-B28)-B29)-B30</f>
        <v>0</v>
      </c>
      <c r="C31" s="279">
        <f>C26-C27</f>
        <v>0</v>
      </c>
      <c r="D31" s="279">
        <f>D26-D27</f>
        <v>0</v>
      </c>
      <c r="E31" s="279">
        <f>E26</f>
        <v>0</v>
      </c>
      <c r="F31" s="279">
        <f>(F26-F28)-F30</f>
        <v>0</v>
      </c>
      <c r="G31" s="279">
        <f>((G26-G28)-G29)-G30</f>
        <v>0</v>
      </c>
      <c r="H31" s="279">
        <f>H26-H28-H30</f>
        <v>0</v>
      </c>
      <c r="I31" s="279">
        <f>I26</f>
        <v>0</v>
      </c>
    </row>
    <row r="32" ht="28.5" customHeight="1" spans="1:9">
      <c r="A32" s="303"/>
      <c r="B32" s="304"/>
      <c r="C32" s="304"/>
      <c r="D32" s="304"/>
      <c r="E32" s="304"/>
      <c r="F32" s="304"/>
      <c r="G32" s="305"/>
      <c r="H32" s="304"/>
      <c r="I32" s="282" t="s">
        <v>595</v>
      </c>
    </row>
  </sheetData>
  <mergeCells count="1">
    <mergeCell ref="A1:I1"/>
  </mergeCells>
  <printOptions horizontalCentered="1"/>
  <pageMargins left="0.393700787401575" right="0.393700787401575" top="0.393700787401575" bottom="0.393700787401575" header="0.51181" footer="0.51181"/>
  <pageSetup paperSize="9" scale="65" pageOrder="overThenDown" orientation="landscape" errors="blank"/>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showGridLines="0" zoomScalePageLayoutView="60" workbookViewId="0">
      <pane topLeftCell="A4" activePane="bottomRight" state="frozen"/>
      <selection activeCell="A1" sqref="A1:F1"/>
    </sheetView>
  </sheetViews>
  <sheetFormatPr defaultColWidth="8" defaultRowHeight="13.5" outlineLevelCol="5"/>
  <cols>
    <col min="1" max="1" width="45.8916666666667" style="1"/>
    <col min="2" max="2" width="7.16666666666667" style="1"/>
    <col min="3" max="3" width="27.25" style="1"/>
    <col min="4" max="4" width="49.3333333333333" style="1"/>
    <col min="5" max="5" width="7.16666666666667" style="1"/>
    <col min="6" max="6" width="27.25" style="1"/>
  </cols>
  <sheetData>
    <row r="1" ht="48" customHeight="1" spans="1:6">
      <c r="A1" s="268" t="s">
        <v>596</v>
      </c>
      <c r="B1" s="269"/>
      <c r="C1" s="163"/>
      <c r="D1" s="163"/>
      <c r="E1" s="269"/>
      <c r="F1" s="269"/>
    </row>
    <row r="2" ht="19.5" customHeight="1" spans="1:6">
      <c r="A2" s="283" t="s">
        <v>45</v>
      </c>
      <c r="B2" s="284"/>
      <c r="C2" s="285"/>
      <c r="D2" s="285"/>
      <c r="E2" s="284"/>
      <c r="F2" s="286" t="s">
        <v>597</v>
      </c>
    </row>
    <row r="3" ht="28.5" customHeight="1" spans="1:6">
      <c r="A3" s="287" t="s">
        <v>47</v>
      </c>
      <c r="B3" s="287" t="s">
        <v>340</v>
      </c>
      <c r="C3" s="287" t="s">
        <v>598</v>
      </c>
      <c r="D3" s="287" t="s">
        <v>47</v>
      </c>
      <c r="E3" s="287" t="s">
        <v>340</v>
      </c>
      <c r="F3" s="287" t="s">
        <v>598</v>
      </c>
    </row>
    <row r="4" ht="28.5" customHeight="1" spans="1:6">
      <c r="A4" s="276" t="s">
        <v>599</v>
      </c>
      <c r="B4" s="288" t="s">
        <v>65</v>
      </c>
      <c r="C4" s="288" t="s">
        <v>65</v>
      </c>
      <c r="D4" s="289" t="s">
        <v>600</v>
      </c>
      <c r="E4" s="288" t="s">
        <v>346</v>
      </c>
      <c r="F4" s="278">
        <v>0</v>
      </c>
    </row>
    <row r="5" ht="28.5" customHeight="1" spans="1:6">
      <c r="A5" s="276" t="s">
        <v>601</v>
      </c>
      <c r="B5" s="288" t="s">
        <v>346</v>
      </c>
      <c r="C5" s="278">
        <v>0</v>
      </c>
      <c r="D5" s="289" t="s">
        <v>602</v>
      </c>
      <c r="E5" s="288" t="s">
        <v>346</v>
      </c>
      <c r="F5" s="278">
        <v>0</v>
      </c>
    </row>
    <row r="6" ht="28.5" customHeight="1" spans="1:6">
      <c r="A6" s="290" t="s">
        <v>603</v>
      </c>
      <c r="B6" s="288" t="s">
        <v>346</v>
      </c>
      <c r="C6" s="278">
        <v>0</v>
      </c>
      <c r="D6" s="289" t="s">
        <v>604</v>
      </c>
      <c r="E6" s="288" t="s">
        <v>346</v>
      </c>
      <c r="F6" s="278">
        <v>0</v>
      </c>
    </row>
    <row r="7" ht="28.5" customHeight="1" spans="1:6">
      <c r="A7" s="276" t="s">
        <v>605</v>
      </c>
      <c r="B7" s="288" t="s">
        <v>346</v>
      </c>
      <c r="C7" s="278">
        <v>0</v>
      </c>
      <c r="D7" s="289" t="s">
        <v>606</v>
      </c>
      <c r="E7" s="288" t="s">
        <v>346</v>
      </c>
      <c r="F7" s="278">
        <v>0</v>
      </c>
    </row>
    <row r="8" ht="28.5" customHeight="1" spans="1:6">
      <c r="A8" s="276" t="s">
        <v>607</v>
      </c>
      <c r="B8" s="288" t="s">
        <v>346</v>
      </c>
      <c r="C8" s="278">
        <v>0</v>
      </c>
      <c r="D8" s="289" t="s">
        <v>608</v>
      </c>
      <c r="E8" s="288" t="s">
        <v>346</v>
      </c>
      <c r="F8" s="279">
        <f>C6-C14</f>
        <v>0</v>
      </c>
    </row>
    <row r="9" ht="28.5" customHeight="1" spans="1:6">
      <c r="A9" s="276" t="s">
        <v>609</v>
      </c>
      <c r="B9" s="288" t="s">
        <v>346</v>
      </c>
      <c r="C9" s="278">
        <v>0</v>
      </c>
      <c r="D9" s="289" t="s">
        <v>610</v>
      </c>
      <c r="E9" s="288" t="s">
        <v>346</v>
      </c>
      <c r="F9" s="279">
        <f>C5+F8</f>
        <v>0</v>
      </c>
    </row>
    <row r="10" ht="28.5" customHeight="1" spans="1:6">
      <c r="A10" s="276" t="s">
        <v>611</v>
      </c>
      <c r="B10" s="288" t="s">
        <v>346</v>
      </c>
      <c r="C10" s="278">
        <v>0</v>
      </c>
      <c r="D10" s="289" t="s">
        <v>612</v>
      </c>
      <c r="E10" s="288" t="s">
        <v>344</v>
      </c>
      <c r="F10" s="279">
        <f>F11+F12</f>
        <v>0</v>
      </c>
    </row>
    <row r="11" ht="28.5" customHeight="1" spans="1:6">
      <c r="A11" s="276" t="s">
        <v>613</v>
      </c>
      <c r="B11" s="288" t="s">
        <v>346</v>
      </c>
      <c r="C11" s="278">
        <v>0</v>
      </c>
      <c r="D11" s="289" t="s">
        <v>614</v>
      </c>
      <c r="E11" s="288" t="s">
        <v>344</v>
      </c>
      <c r="F11" s="278">
        <v>0</v>
      </c>
    </row>
    <row r="12" ht="28.5" customHeight="1" spans="1:6">
      <c r="A12" s="276" t="s">
        <v>615</v>
      </c>
      <c r="B12" s="288" t="s">
        <v>346</v>
      </c>
      <c r="C12" s="278">
        <v>0</v>
      </c>
      <c r="D12" s="276" t="s">
        <v>616</v>
      </c>
      <c r="E12" s="288" t="s">
        <v>344</v>
      </c>
      <c r="F12" s="278">
        <v>0</v>
      </c>
    </row>
    <row r="13" ht="28.5" customHeight="1" spans="1:6">
      <c r="A13" s="276" t="s">
        <v>617</v>
      </c>
      <c r="B13" s="288" t="s">
        <v>346</v>
      </c>
      <c r="C13" s="278">
        <v>0</v>
      </c>
      <c r="D13" s="289" t="s">
        <v>618</v>
      </c>
      <c r="E13" s="288" t="s">
        <v>346</v>
      </c>
      <c r="F13" s="279">
        <f>F14+F15</f>
        <v>0</v>
      </c>
    </row>
    <row r="14" ht="28.5" customHeight="1" spans="1:6">
      <c r="A14" s="276" t="s">
        <v>619</v>
      </c>
      <c r="B14" s="288" t="s">
        <v>346</v>
      </c>
      <c r="C14" s="278">
        <v>0</v>
      </c>
      <c r="D14" s="289" t="s">
        <v>620</v>
      </c>
      <c r="E14" s="288" t="s">
        <v>346</v>
      </c>
      <c r="F14" s="278">
        <v>0</v>
      </c>
    </row>
    <row r="15" ht="28.5" customHeight="1" spans="1:6">
      <c r="A15" s="276" t="s">
        <v>621</v>
      </c>
      <c r="B15" s="288" t="s">
        <v>346</v>
      </c>
      <c r="C15" s="278">
        <v>0</v>
      </c>
      <c r="D15" s="289" t="s">
        <v>622</v>
      </c>
      <c r="E15" s="288" t="s">
        <v>346</v>
      </c>
      <c r="F15" s="278">
        <v>0</v>
      </c>
    </row>
    <row r="16" ht="28.5" customHeight="1" spans="1:6">
      <c r="A16" s="291"/>
      <c r="B16" s="292"/>
      <c r="C16" s="291"/>
      <c r="D16" s="291"/>
      <c r="E16" s="292"/>
      <c r="F16" s="293" t="s">
        <v>623</v>
      </c>
    </row>
  </sheetData>
  <mergeCells count="1">
    <mergeCell ref="A1:F1"/>
  </mergeCells>
  <printOptions horizontalCentered="1"/>
  <pageMargins left="0.393700787401575" right="0.393700787401575" top="0.78740157480315" bottom="0.393700787401575" header="0.51181" footer="0.51181"/>
  <pageSetup paperSize="9" scale="90" pageOrder="overThenDown" orientation="landscape" errors="blank"/>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showGridLines="0" zoomScalePageLayoutView="60" workbookViewId="0">
      <pane topLeftCell="C4" activePane="bottomRight" state="frozen"/>
      <selection activeCell="A1" sqref="A1:C1"/>
    </sheetView>
  </sheetViews>
  <sheetFormatPr defaultColWidth="8" defaultRowHeight="13.5" outlineLevelCol="2"/>
  <cols>
    <col min="1" max="1" width="45.8916666666667" style="1"/>
    <col min="2" max="2" width="7.16666666666667" style="1"/>
    <col min="3" max="3" width="45.0333333333333" style="1"/>
  </cols>
  <sheetData>
    <row r="1" ht="48" customHeight="1" spans="1:3">
      <c r="A1" s="268" t="s">
        <v>624</v>
      </c>
      <c r="B1" s="269"/>
      <c r="C1" s="269"/>
    </row>
    <row r="2" ht="19.5" customHeight="1" spans="1:3">
      <c r="A2" s="270" t="s">
        <v>45</v>
      </c>
      <c r="B2" s="271"/>
      <c r="C2" s="272" t="s">
        <v>625</v>
      </c>
    </row>
    <row r="3" ht="28.5" customHeight="1" spans="1:3">
      <c r="A3" s="273" t="s">
        <v>47</v>
      </c>
      <c r="B3" s="273" t="s">
        <v>340</v>
      </c>
      <c r="C3" s="273" t="s">
        <v>341</v>
      </c>
    </row>
    <row r="4" ht="28.5" customHeight="1" spans="1:3">
      <c r="A4" s="274" t="s">
        <v>626</v>
      </c>
      <c r="B4" s="275" t="s">
        <v>65</v>
      </c>
      <c r="C4" s="275" t="s">
        <v>65</v>
      </c>
    </row>
    <row r="5" ht="28.5" customHeight="1" spans="1:3">
      <c r="A5" s="276" t="s">
        <v>627</v>
      </c>
      <c r="B5" s="277" t="s">
        <v>346</v>
      </c>
      <c r="C5" s="278">
        <v>0</v>
      </c>
    </row>
    <row r="6" ht="28.5" customHeight="1" spans="1:3">
      <c r="A6" s="276" t="s">
        <v>628</v>
      </c>
      <c r="B6" s="277" t="s">
        <v>346</v>
      </c>
      <c r="C6" s="279">
        <f>C7+C13+C14</f>
        <v>0</v>
      </c>
    </row>
    <row r="7" ht="28.5" customHeight="1" spans="1:3">
      <c r="A7" s="276" t="s">
        <v>629</v>
      </c>
      <c r="B7" s="277" t="s">
        <v>346</v>
      </c>
      <c r="C7" s="279">
        <f>C8+C9+C10+C11+C12</f>
        <v>0</v>
      </c>
    </row>
    <row r="8" ht="28.5" customHeight="1" spans="1:3">
      <c r="A8" s="276" t="s">
        <v>630</v>
      </c>
      <c r="B8" s="277" t="s">
        <v>346</v>
      </c>
      <c r="C8" s="278">
        <v>0</v>
      </c>
    </row>
    <row r="9" ht="28.5" customHeight="1" spans="1:3">
      <c r="A9" s="276" t="s">
        <v>631</v>
      </c>
      <c r="B9" s="277" t="s">
        <v>346</v>
      </c>
      <c r="C9" s="278">
        <v>0</v>
      </c>
    </row>
    <row r="10" ht="28.5" customHeight="1" spans="1:3">
      <c r="A10" s="276" t="s">
        <v>632</v>
      </c>
      <c r="B10" s="277" t="s">
        <v>346</v>
      </c>
      <c r="C10" s="278">
        <v>0</v>
      </c>
    </row>
    <row r="11" ht="28.5" customHeight="1" spans="1:3">
      <c r="A11" s="276" t="s">
        <v>633</v>
      </c>
      <c r="B11" s="277" t="s">
        <v>346</v>
      </c>
      <c r="C11" s="278">
        <v>0</v>
      </c>
    </row>
    <row r="12" ht="28.5" customHeight="1" spans="1:3">
      <c r="A12" s="276" t="s">
        <v>634</v>
      </c>
      <c r="B12" s="277" t="s">
        <v>346</v>
      </c>
      <c r="C12" s="278">
        <v>0</v>
      </c>
    </row>
    <row r="13" ht="28.5" customHeight="1" spans="1:3">
      <c r="A13" s="276" t="s">
        <v>635</v>
      </c>
      <c r="B13" s="277" t="s">
        <v>346</v>
      </c>
      <c r="C13" s="278">
        <v>0</v>
      </c>
    </row>
    <row r="14" ht="28.5" customHeight="1" spans="1:3">
      <c r="A14" s="276" t="s">
        <v>636</v>
      </c>
      <c r="B14" s="277" t="s">
        <v>346</v>
      </c>
      <c r="C14" s="278">
        <v>0</v>
      </c>
    </row>
    <row r="15" ht="28.5" customHeight="1" spans="1:3">
      <c r="A15" s="276" t="s">
        <v>637</v>
      </c>
      <c r="B15" s="277" t="s">
        <v>346</v>
      </c>
      <c r="C15" s="279">
        <f>C16+C20+C21</f>
        <v>0</v>
      </c>
    </row>
    <row r="16" ht="28.5" customHeight="1" spans="1:3">
      <c r="A16" s="276" t="s">
        <v>638</v>
      </c>
      <c r="B16" s="277" t="s">
        <v>346</v>
      </c>
      <c r="C16" s="279">
        <f>C17+C18+C19</f>
        <v>0</v>
      </c>
    </row>
    <row r="17" ht="28.5" customHeight="1" spans="1:3">
      <c r="A17" s="276" t="s">
        <v>639</v>
      </c>
      <c r="B17" s="277" t="s">
        <v>346</v>
      </c>
      <c r="C17" s="278">
        <v>0</v>
      </c>
    </row>
    <row r="18" ht="28.5" customHeight="1" spans="1:3">
      <c r="A18" s="276" t="s">
        <v>640</v>
      </c>
      <c r="B18" s="277" t="s">
        <v>346</v>
      </c>
      <c r="C18" s="278">
        <v>0</v>
      </c>
    </row>
    <row r="19" ht="28.5" customHeight="1" spans="1:3">
      <c r="A19" s="276" t="s">
        <v>641</v>
      </c>
      <c r="B19" s="277" t="s">
        <v>346</v>
      </c>
      <c r="C19" s="278">
        <v>0</v>
      </c>
    </row>
    <row r="20" ht="28.5" customHeight="1" spans="1:3">
      <c r="A20" s="276" t="s">
        <v>642</v>
      </c>
      <c r="B20" s="277" t="s">
        <v>346</v>
      </c>
      <c r="C20" s="278">
        <v>0</v>
      </c>
    </row>
    <row r="21" ht="28.5" customHeight="1" spans="1:3">
      <c r="A21" s="276" t="s">
        <v>643</v>
      </c>
      <c r="B21" s="277" t="s">
        <v>346</v>
      </c>
      <c r="C21" s="278">
        <v>0</v>
      </c>
    </row>
    <row r="22" ht="28.5" customHeight="1" spans="1:3">
      <c r="A22" s="276" t="s">
        <v>644</v>
      </c>
      <c r="B22" s="277" t="s">
        <v>346</v>
      </c>
      <c r="C22" s="279">
        <f>C6-C15</f>
        <v>0</v>
      </c>
    </row>
    <row r="23" ht="28.5" customHeight="1" spans="1:3">
      <c r="A23" s="276" t="s">
        <v>645</v>
      </c>
      <c r="B23" s="277" t="s">
        <v>346</v>
      </c>
      <c r="C23" s="279">
        <f>C5+C22</f>
        <v>0</v>
      </c>
    </row>
    <row r="24" ht="28.5" customHeight="1" spans="1:3">
      <c r="A24" s="276" t="s">
        <v>646</v>
      </c>
      <c r="B24" s="277" t="s">
        <v>344</v>
      </c>
      <c r="C24" s="280">
        <v>0</v>
      </c>
    </row>
    <row r="25" ht="28.5" customHeight="1" spans="1:3">
      <c r="A25" s="281"/>
      <c r="B25" s="281"/>
      <c r="C25" s="282" t="s">
        <v>647</v>
      </c>
    </row>
  </sheetData>
  <mergeCells count="1">
    <mergeCell ref="A1:C1"/>
  </mergeCells>
  <printOptions horizontalCentered="1"/>
  <pageMargins left="0.393700787401575" right="0.393700787401575" top="0.78740157480315" bottom="0.393700787401575" header="0.51181" footer="0.51181"/>
  <pageSetup paperSize="9" pageOrder="overThenDown" orientation="landscape" errors="blank"/>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
  <sheetViews>
    <sheetView showGridLines="0" zoomScalePageLayoutView="60" workbookViewId="0">
      <pane topLeftCell="C4" activePane="bottomRight" state="frozen"/>
      <selection activeCell="A1" sqref="A1:C1"/>
    </sheetView>
  </sheetViews>
  <sheetFormatPr defaultColWidth="8" defaultRowHeight="13.5" outlineLevelCol="2"/>
  <cols>
    <col min="1" max="1" width="59.6583333333333" style="1"/>
    <col min="2" max="2" width="7.16666666666667" style="1"/>
    <col min="3" max="3" width="44.3166666666667" style="1"/>
  </cols>
  <sheetData>
    <row r="1" ht="48" customHeight="1" spans="1:3">
      <c r="A1" s="268" t="s">
        <v>648</v>
      </c>
      <c r="B1" s="269"/>
      <c r="C1" s="269"/>
    </row>
    <row r="2" ht="19.5" customHeight="1" spans="1:3">
      <c r="A2" s="270" t="s">
        <v>45</v>
      </c>
      <c r="B2" s="271"/>
      <c r="C2" s="272" t="s">
        <v>649</v>
      </c>
    </row>
    <row r="3" ht="28.5" customHeight="1" spans="1:3">
      <c r="A3" s="273" t="s">
        <v>47</v>
      </c>
      <c r="B3" s="273" t="s">
        <v>340</v>
      </c>
      <c r="C3" s="273" t="s">
        <v>341</v>
      </c>
    </row>
    <row r="4" ht="28.5" customHeight="1" spans="1:3">
      <c r="A4" s="274" t="s">
        <v>650</v>
      </c>
      <c r="B4" s="275" t="s">
        <v>65</v>
      </c>
      <c r="C4" s="275" t="s">
        <v>65</v>
      </c>
    </row>
    <row r="5" ht="28.5" customHeight="1" spans="1:3">
      <c r="A5" s="276" t="s">
        <v>651</v>
      </c>
      <c r="B5" s="277" t="s">
        <v>346</v>
      </c>
      <c r="C5" s="278">
        <v>0</v>
      </c>
    </row>
    <row r="6" ht="28.5" customHeight="1" spans="1:3">
      <c r="A6" s="276" t="s">
        <v>652</v>
      </c>
      <c r="B6" s="277" t="s">
        <v>346</v>
      </c>
      <c r="C6" s="279">
        <f>C7+C12+C13</f>
        <v>0</v>
      </c>
    </row>
    <row r="7" ht="28.5" customHeight="1" spans="1:3">
      <c r="A7" s="276" t="s">
        <v>653</v>
      </c>
      <c r="B7" s="277" t="s">
        <v>346</v>
      </c>
      <c r="C7" s="279">
        <f>C8+C9+C10+C11</f>
        <v>0</v>
      </c>
    </row>
    <row r="8" ht="28.5" customHeight="1" spans="1:3">
      <c r="A8" s="276" t="s">
        <v>654</v>
      </c>
      <c r="B8" s="277" t="s">
        <v>346</v>
      </c>
      <c r="C8" s="278">
        <v>0</v>
      </c>
    </row>
    <row r="9" ht="28.5" customHeight="1" spans="1:3">
      <c r="A9" s="276" t="s">
        <v>655</v>
      </c>
      <c r="B9" s="277" t="s">
        <v>346</v>
      </c>
      <c r="C9" s="278">
        <v>0</v>
      </c>
    </row>
    <row r="10" ht="28.5" customHeight="1" spans="1:3">
      <c r="A10" s="276" t="s">
        <v>656</v>
      </c>
      <c r="B10" s="277" t="s">
        <v>346</v>
      </c>
      <c r="C10" s="278">
        <v>0</v>
      </c>
    </row>
    <row r="11" ht="28.5" customHeight="1" spans="1:3">
      <c r="A11" s="276" t="s">
        <v>657</v>
      </c>
      <c r="B11" s="277" t="s">
        <v>346</v>
      </c>
      <c r="C11" s="278">
        <v>0</v>
      </c>
    </row>
    <row r="12" ht="28.5" customHeight="1" spans="1:3">
      <c r="A12" s="276" t="s">
        <v>617</v>
      </c>
      <c r="B12" s="277" t="s">
        <v>346</v>
      </c>
      <c r="C12" s="278">
        <v>0</v>
      </c>
    </row>
    <row r="13" ht="28.5" customHeight="1" spans="1:3">
      <c r="A13" s="276" t="s">
        <v>658</v>
      </c>
      <c r="B13" s="277" t="s">
        <v>346</v>
      </c>
      <c r="C13" s="278">
        <v>0</v>
      </c>
    </row>
    <row r="14" ht="28.5" customHeight="1" spans="1:3">
      <c r="A14" s="276" t="s">
        <v>659</v>
      </c>
      <c r="B14" s="277" t="s">
        <v>346</v>
      </c>
      <c r="C14" s="279">
        <f>C15+C19+C20</f>
        <v>0</v>
      </c>
    </row>
    <row r="15" ht="28.5" customHeight="1" spans="1:3">
      <c r="A15" s="276" t="s">
        <v>621</v>
      </c>
      <c r="B15" s="277" t="s">
        <v>346</v>
      </c>
      <c r="C15" s="279">
        <f>C16+C17+C18</f>
        <v>0</v>
      </c>
    </row>
    <row r="16" ht="28.5" customHeight="1" spans="1:3">
      <c r="A16" s="276" t="s">
        <v>660</v>
      </c>
      <c r="B16" s="277" t="s">
        <v>346</v>
      </c>
      <c r="C16" s="278">
        <v>0</v>
      </c>
    </row>
    <row r="17" ht="28.5" customHeight="1" spans="1:3">
      <c r="A17" s="276" t="s">
        <v>602</v>
      </c>
      <c r="B17" s="277" t="s">
        <v>346</v>
      </c>
      <c r="C17" s="278">
        <v>0</v>
      </c>
    </row>
    <row r="18" ht="28.5" customHeight="1" spans="1:3">
      <c r="A18" s="276" t="s">
        <v>604</v>
      </c>
      <c r="B18" s="277" t="s">
        <v>346</v>
      </c>
      <c r="C18" s="278">
        <v>0</v>
      </c>
    </row>
    <row r="19" ht="28.5" customHeight="1" spans="1:3">
      <c r="A19" s="276" t="s">
        <v>606</v>
      </c>
      <c r="B19" s="277" t="s">
        <v>346</v>
      </c>
      <c r="C19" s="278">
        <v>0</v>
      </c>
    </row>
    <row r="20" ht="28.5" customHeight="1" spans="1:3">
      <c r="A20" s="276" t="s">
        <v>661</v>
      </c>
      <c r="B20" s="277" t="s">
        <v>346</v>
      </c>
      <c r="C20" s="278">
        <v>0</v>
      </c>
    </row>
    <row r="21" ht="28.5" customHeight="1" spans="1:3">
      <c r="A21" s="276" t="s">
        <v>662</v>
      </c>
      <c r="B21" s="277" t="s">
        <v>346</v>
      </c>
      <c r="C21" s="279">
        <f>C6-C14</f>
        <v>0</v>
      </c>
    </row>
    <row r="22" ht="28.5" customHeight="1" spans="1:3">
      <c r="A22" s="276" t="s">
        <v>663</v>
      </c>
      <c r="B22" s="277" t="s">
        <v>346</v>
      </c>
      <c r="C22" s="279">
        <f>C5+C21</f>
        <v>0</v>
      </c>
    </row>
    <row r="23" ht="28.5" customHeight="1" spans="1:3">
      <c r="A23" s="276" t="s">
        <v>664</v>
      </c>
      <c r="B23" s="277" t="s">
        <v>344</v>
      </c>
      <c r="C23" s="280">
        <v>0</v>
      </c>
    </row>
    <row r="24" ht="28.5" customHeight="1" spans="1:3">
      <c r="A24" s="281"/>
      <c r="B24" s="281"/>
      <c r="C24" s="282" t="s">
        <v>665</v>
      </c>
    </row>
  </sheetData>
  <mergeCells count="1">
    <mergeCell ref="A1:C1"/>
  </mergeCells>
  <printOptions horizontalCentered="1"/>
  <pageMargins left="0.393700787401575" right="0.393700787401575" top="0.78740157480315" bottom="0.393700787401575" header="0.51181" footer="0.51181"/>
  <pageSetup paperSize="9" pageOrder="overThenDown" orientation="landscape" errors="blank"/>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zoomScalePageLayoutView="60" workbookViewId="0">
      <selection activeCell="A1" sqref="A1:F1"/>
    </sheetView>
  </sheetViews>
  <sheetFormatPr defaultColWidth="8" defaultRowHeight="13.5" outlineLevelCol="5"/>
  <cols>
    <col min="1" max="6" width="30.6916666666667" style="1"/>
  </cols>
  <sheetData>
    <row r="1" ht="56.25" customHeight="1" spans="1:6">
      <c r="A1" s="257" t="s">
        <v>666</v>
      </c>
      <c r="B1" s="163"/>
      <c r="C1" s="163"/>
      <c r="D1" s="163"/>
      <c r="E1" s="163"/>
      <c r="F1" s="163"/>
    </row>
    <row r="2" ht="19.5" customHeight="1" spans="1:6">
      <c r="A2" s="258" t="s">
        <v>45</v>
      </c>
      <c r="B2" s="259"/>
      <c r="C2" s="259"/>
      <c r="D2" s="259"/>
      <c r="E2" s="259"/>
      <c r="F2" s="260" t="s">
        <v>667</v>
      </c>
    </row>
    <row r="3" ht="72" customHeight="1" spans="1:6">
      <c r="A3" s="261" t="s">
        <v>668</v>
      </c>
      <c r="B3" s="262" t="s">
        <v>669</v>
      </c>
      <c r="C3" s="262" t="s">
        <v>670</v>
      </c>
      <c r="D3" s="262" t="s">
        <v>671</v>
      </c>
      <c r="E3" s="262" t="s">
        <v>672</v>
      </c>
      <c r="F3" s="262" t="s">
        <v>673</v>
      </c>
    </row>
    <row r="4" ht="36.75" customHeight="1" spans="1:6">
      <c r="A4" s="263" t="s">
        <v>674</v>
      </c>
      <c r="B4" s="264">
        <v>0</v>
      </c>
      <c r="C4" s="264">
        <v>0</v>
      </c>
      <c r="D4" s="264">
        <v>0</v>
      </c>
      <c r="E4" s="264">
        <v>0</v>
      </c>
      <c r="F4" s="265">
        <v>0</v>
      </c>
    </row>
    <row r="5" ht="36.75" customHeight="1" spans="1:6">
      <c r="A5" s="263" t="s">
        <v>675</v>
      </c>
      <c r="B5" s="264">
        <v>0</v>
      </c>
      <c r="C5" s="264">
        <v>0</v>
      </c>
      <c r="D5" s="264">
        <v>0</v>
      </c>
      <c r="E5" s="265">
        <v>0</v>
      </c>
      <c r="F5" s="265">
        <v>1</v>
      </c>
    </row>
    <row r="6" ht="36.75" customHeight="1" spans="1:6">
      <c r="A6" s="263" t="s">
        <v>676</v>
      </c>
      <c r="B6" s="264">
        <v>0</v>
      </c>
      <c r="C6" s="264">
        <v>0</v>
      </c>
      <c r="D6" s="264">
        <v>0</v>
      </c>
      <c r="E6" s="265">
        <v>0</v>
      </c>
      <c r="F6" s="265">
        <v>0</v>
      </c>
    </row>
    <row r="7" ht="36.75" customHeight="1" spans="1:6">
      <c r="A7" s="263" t="s">
        <v>677</v>
      </c>
      <c r="B7" s="264">
        <v>0</v>
      </c>
      <c r="C7" s="264">
        <v>0</v>
      </c>
      <c r="D7" s="264">
        <v>0</v>
      </c>
      <c r="E7" s="265">
        <v>0</v>
      </c>
      <c r="F7" s="265">
        <v>0</v>
      </c>
    </row>
    <row r="8" ht="36.75" customHeight="1" spans="1:6">
      <c r="A8" s="263" t="s">
        <v>678</v>
      </c>
      <c r="B8" s="264">
        <v>0</v>
      </c>
      <c r="C8" s="264">
        <v>0</v>
      </c>
      <c r="D8" s="264">
        <v>0</v>
      </c>
      <c r="E8" s="265">
        <v>0</v>
      </c>
      <c r="F8" s="265">
        <v>0</v>
      </c>
    </row>
    <row r="9" ht="36.75" customHeight="1" spans="1:6">
      <c r="A9" s="263" t="s">
        <v>679</v>
      </c>
      <c r="B9" s="264">
        <v>0</v>
      </c>
      <c r="C9" s="264">
        <v>0</v>
      </c>
      <c r="D9" s="264">
        <v>0</v>
      </c>
      <c r="E9" s="265">
        <v>0</v>
      </c>
      <c r="F9" s="265">
        <v>0</v>
      </c>
    </row>
    <row r="10" ht="36.75" customHeight="1" spans="1:6">
      <c r="A10" s="263" t="s">
        <v>680</v>
      </c>
      <c r="B10" s="264">
        <v>0</v>
      </c>
      <c r="C10" s="264">
        <v>0</v>
      </c>
      <c r="D10" s="264">
        <v>0</v>
      </c>
      <c r="E10" s="265">
        <v>0</v>
      </c>
      <c r="F10" s="265">
        <v>0</v>
      </c>
    </row>
    <row r="11" ht="27.75" customHeight="1" spans="1:6">
      <c r="A11" s="266"/>
      <c r="B11" s="266"/>
      <c r="C11" s="266"/>
      <c r="D11" s="266"/>
      <c r="E11" s="266"/>
      <c r="F11" s="267" t="s">
        <v>681</v>
      </c>
    </row>
  </sheetData>
  <mergeCells count="1">
    <mergeCell ref="A1:F1"/>
  </mergeCells>
  <pageMargins left="1.18110236220472" right="1.18110236220472" top="1.18110236220472" bottom="1.18110236220472" header="0.51181" footer="0.51181"/>
  <pageSetup paperSize="9" scale="75" pageOrder="overThenDown" orientation="landscape" errors="blank"/>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0"/>
  <sheetViews>
    <sheetView zoomScalePageLayoutView="60" topLeftCell="A16" workbookViewId="0">
      <pane topLeftCell="B207" activePane="bottomRight" state="frozen"/>
      <selection activeCell="A1" sqref="A1:K1"/>
    </sheetView>
  </sheetViews>
  <sheetFormatPr defaultColWidth="8" defaultRowHeight="13.5"/>
  <cols>
    <col min="1" max="1" width="32.4083333333333" style="1"/>
    <col min="2" max="2" width="26.5333333333333" style="1"/>
    <col min="3" max="3" width="36.5666666666667" style="1"/>
    <col min="4" max="4" width="20.65" style="1"/>
    <col min="5" max="5" width="5.45" style="1"/>
    <col min="6" max="6" width="9.46666666666667" style="1"/>
    <col min="7" max="7" width="10.6083333333333" style="1"/>
    <col min="8" max="8" width="5.15833333333333" style="1"/>
    <col min="9" max="11" width="36.5666666666667" style="1"/>
  </cols>
  <sheetData>
    <row r="1" ht="38.25" customHeight="1" spans="1:11">
      <c r="A1" s="2" t="s">
        <v>682</v>
      </c>
      <c r="B1" s="2"/>
      <c r="C1" s="2"/>
      <c r="D1" s="3"/>
      <c r="E1" s="2"/>
      <c r="F1" s="2"/>
      <c r="G1" s="2"/>
      <c r="H1" s="4"/>
      <c r="I1" s="94"/>
      <c r="J1" s="94"/>
      <c r="K1" s="94"/>
    </row>
    <row r="2" ht="22.5" customHeight="1" spans="1:11">
      <c r="A2" s="5" t="s">
        <v>683</v>
      </c>
      <c r="B2" s="5"/>
      <c r="C2" s="5"/>
      <c r="D2" s="5"/>
      <c r="E2" s="5"/>
      <c r="F2" s="5"/>
      <c r="G2" s="5"/>
      <c r="H2" s="4"/>
      <c r="I2" s="220"/>
      <c r="J2" s="220"/>
      <c r="K2" s="220"/>
    </row>
    <row r="3" ht="22.5" customHeight="1" spans="1:11">
      <c r="A3" s="209" t="s">
        <v>45</v>
      </c>
      <c r="B3" s="210"/>
      <c r="C3" s="211"/>
      <c r="D3" s="211"/>
      <c r="E3" s="211"/>
      <c r="F3" s="211"/>
      <c r="G3" s="211"/>
      <c r="H3" s="212"/>
      <c r="I3" s="221"/>
      <c r="J3" s="210"/>
      <c r="K3" s="210" t="s">
        <v>684</v>
      </c>
    </row>
    <row r="4" ht="22.5" customHeight="1" spans="1:11">
      <c r="A4" s="213" t="s">
        <v>685</v>
      </c>
      <c r="B4" s="213" t="s">
        <v>686</v>
      </c>
      <c r="C4" s="213" t="s">
        <v>687</v>
      </c>
      <c r="D4" s="213" t="s">
        <v>688</v>
      </c>
      <c r="E4" s="136" t="s">
        <v>689</v>
      </c>
      <c r="F4" s="213" t="s">
        <v>690</v>
      </c>
      <c r="G4" s="213"/>
      <c r="H4" s="136" t="s">
        <v>691</v>
      </c>
      <c r="I4" s="136" t="s">
        <v>692</v>
      </c>
      <c r="J4" s="136" t="s">
        <v>693</v>
      </c>
      <c r="K4" s="136" t="s">
        <v>694</v>
      </c>
    </row>
    <row r="5" ht="22.5" customHeight="1" spans="1:11">
      <c r="A5" s="213"/>
      <c r="B5" s="213"/>
      <c r="C5" s="213"/>
      <c r="D5" s="213"/>
      <c r="E5" s="136"/>
      <c r="F5" s="213" t="s">
        <v>695</v>
      </c>
      <c r="G5" s="213" t="s">
        <v>696</v>
      </c>
      <c r="H5" s="136"/>
      <c r="I5" s="136"/>
      <c r="J5" s="136"/>
      <c r="K5" s="136"/>
    </row>
    <row r="6" ht="22.5" customHeight="1" spans="1:11">
      <c r="A6" s="49" t="s">
        <v>697</v>
      </c>
      <c r="B6" s="49"/>
      <c r="C6" s="49"/>
      <c r="D6" s="50"/>
      <c r="E6" s="51"/>
      <c r="F6" s="51"/>
      <c r="G6" s="51"/>
      <c r="H6" s="52"/>
      <c r="I6" s="85"/>
      <c r="J6" s="85"/>
      <c r="K6" s="85"/>
    </row>
    <row r="7" ht="22.5" customHeight="1" spans="1:11">
      <c r="A7" s="14" t="s">
        <v>698</v>
      </c>
      <c r="B7" s="15" t="s">
        <v>699</v>
      </c>
      <c r="C7" s="14" t="s">
        <v>700</v>
      </c>
      <c r="D7" s="16">
        <v>0</v>
      </c>
      <c r="E7" s="17"/>
      <c r="F7" s="214"/>
      <c r="G7" s="214"/>
      <c r="H7" s="19"/>
      <c r="I7" s="29"/>
      <c r="J7" s="29"/>
      <c r="K7" s="29"/>
    </row>
    <row r="8" ht="22.5" customHeight="1" spans="1:11">
      <c r="A8" s="14"/>
      <c r="B8" s="20"/>
      <c r="C8" s="14" t="s">
        <v>701</v>
      </c>
      <c r="D8" s="16">
        <v>0</v>
      </c>
      <c r="E8" s="17"/>
      <c r="F8" s="214"/>
      <c r="G8" s="214"/>
      <c r="H8" s="75"/>
      <c r="I8" s="29"/>
      <c r="J8" s="29"/>
      <c r="K8" s="29"/>
    </row>
    <row r="9" ht="22.5" customHeight="1" spans="1:11">
      <c r="A9" s="14"/>
      <c r="B9" s="21"/>
      <c r="C9" s="14" t="s">
        <v>702</v>
      </c>
      <c r="D9" s="16">
        <f>D7-D8</f>
        <v>0</v>
      </c>
      <c r="E9" s="17" t="s">
        <v>703</v>
      </c>
      <c r="F9" s="22">
        <v>0</v>
      </c>
      <c r="G9" s="39">
        <v>0</v>
      </c>
      <c r="H9" s="215" t="s">
        <v>704</v>
      </c>
      <c r="I9" s="29"/>
      <c r="J9" s="29" t="s">
        <v>705</v>
      </c>
      <c r="K9" s="29"/>
    </row>
    <row r="10" ht="22.5" customHeight="1" spans="1:11">
      <c r="A10" s="14" t="s">
        <v>706</v>
      </c>
      <c r="B10" s="15" t="s">
        <v>707</v>
      </c>
      <c r="C10" s="14" t="s">
        <v>700</v>
      </c>
      <c r="D10" s="16">
        <v>0</v>
      </c>
      <c r="E10" s="17"/>
      <c r="F10" s="18"/>
      <c r="G10" s="18"/>
      <c r="H10" s="19"/>
      <c r="I10" s="29"/>
      <c r="J10" s="29"/>
      <c r="K10" s="29"/>
    </row>
    <row r="11" ht="22.5" customHeight="1" spans="1:11">
      <c r="A11" s="14"/>
      <c r="B11" s="20"/>
      <c r="C11" s="14" t="s">
        <v>701</v>
      </c>
      <c r="D11" s="16">
        <v>0</v>
      </c>
      <c r="E11" s="17"/>
      <c r="F11" s="18"/>
      <c r="G11" s="18"/>
      <c r="H11" s="75"/>
      <c r="I11" s="29"/>
      <c r="J11" s="29"/>
      <c r="K11" s="29"/>
    </row>
    <row r="12" ht="22.5" customHeight="1" spans="1:11">
      <c r="A12" s="14"/>
      <c r="B12" s="21"/>
      <c r="C12" s="14" t="s">
        <v>702</v>
      </c>
      <c r="D12" s="16">
        <f>D10-D11</f>
        <v>0</v>
      </c>
      <c r="E12" s="17" t="s">
        <v>703</v>
      </c>
      <c r="F12" s="22">
        <v>0</v>
      </c>
      <c r="G12" s="39">
        <v>0</v>
      </c>
      <c r="H12" s="215" t="s">
        <v>704</v>
      </c>
      <c r="I12" s="29"/>
      <c r="J12" s="29" t="s">
        <v>705</v>
      </c>
      <c r="K12" s="29"/>
    </row>
    <row r="13" ht="22.5" customHeight="1" spans="1:11">
      <c r="A13" s="14" t="s">
        <v>708</v>
      </c>
      <c r="B13" s="15" t="s">
        <v>709</v>
      </c>
      <c r="C13" s="14" t="s">
        <v>710</v>
      </c>
      <c r="D13" s="16">
        <v>0</v>
      </c>
      <c r="E13" s="17"/>
      <c r="F13" s="18"/>
      <c r="G13" s="18"/>
      <c r="H13" s="19"/>
      <c r="I13" s="29"/>
      <c r="J13" s="29"/>
      <c r="K13" s="29"/>
    </row>
    <row r="14" ht="22.5" customHeight="1" spans="1:11">
      <c r="A14" s="14"/>
      <c r="B14" s="20"/>
      <c r="C14" s="14" t="s">
        <v>711</v>
      </c>
      <c r="D14" s="16">
        <v>0</v>
      </c>
      <c r="E14" s="17"/>
      <c r="F14" s="18"/>
      <c r="G14" s="18"/>
      <c r="H14" s="75"/>
      <c r="I14" s="29"/>
      <c r="J14" s="29"/>
      <c r="K14" s="29"/>
    </row>
    <row r="15" ht="22.5" customHeight="1" spans="1:11">
      <c r="A15" s="14"/>
      <c r="B15" s="21"/>
      <c r="C15" s="14" t="s">
        <v>702</v>
      </c>
      <c r="D15" s="16">
        <f>D13-D14</f>
        <v>0</v>
      </c>
      <c r="E15" s="17" t="s">
        <v>703</v>
      </c>
      <c r="F15" s="22">
        <v>0</v>
      </c>
      <c r="G15" s="39">
        <v>0</v>
      </c>
      <c r="H15" s="215" t="s">
        <v>704</v>
      </c>
      <c r="I15" s="29"/>
      <c r="J15" s="29" t="s">
        <v>705</v>
      </c>
      <c r="K15" s="29"/>
    </row>
    <row r="16" ht="22.5" customHeight="1" spans="1:11">
      <c r="A16" s="14" t="s">
        <v>712</v>
      </c>
      <c r="B16" s="15" t="s">
        <v>713</v>
      </c>
      <c r="C16" s="14" t="s">
        <v>714</v>
      </c>
      <c r="D16" s="16">
        <v>0</v>
      </c>
      <c r="E16" s="17"/>
      <c r="F16" s="18"/>
      <c r="G16" s="18"/>
      <c r="H16" s="19"/>
      <c r="I16" s="29"/>
      <c r="J16" s="29"/>
      <c r="K16" s="29"/>
    </row>
    <row r="17" ht="22.5" customHeight="1" spans="1:11">
      <c r="A17" s="14"/>
      <c r="B17" s="20"/>
      <c r="C17" s="14" t="s">
        <v>715</v>
      </c>
      <c r="D17" s="16">
        <v>0</v>
      </c>
      <c r="E17" s="17"/>
      <c r="F17" s="18"/>
      <c r="G17" s="18"/>
      <c r="H17" s="75"/>
      <c r="I17" s="29"/>
      <c r="J17" s="29"/>
      <c r="K17" s="29"/>
    </row>
    <row r="18" ht="22.5" customHeight="1" spans="1:11">
      <c r="A18" s="14"/>
      <c r="B18" s="21"/>
      <c r="C18" s="14" t="s">
        <v>702</v>
      </c>
      <c r="D18" s="16">
        <f>D16-D17</f>
        <v>0</v>
      </c>
      <c r="E18" s="17" t="s">
        <v>703</v>
      </c>
      <c r="F18" s="22">
        <v>0</v>
      </c>
      <c r="G18" s="39">
        <v>0</v>
      </c>
      <c r="H18" s="215" t="s">
        <v>704</v>
      </c>
      <c r="I18" s="29"/>
      <c r="J18" s="29" t="s">
        <v>705</v>
      </c>
      <c r="K18" s="29"/>
    </row>
    <row r="19" ht="22.5" customHeight="1" spans="1:11">
      <c r="A19" s="33" t="s">
        <v>716</v>
      </c>
      <c r="B19" s="33"/>
      <c r="C19" s="33"/>
      <c r="D19" s="216"/>
      <c r="E19" s="35"/>
      <c r="F19" s="35"/>
      <c r="G19" s="35"/>
      <c r="H19" s="36"/>
      <c r="I19" s="81"/>
      <c r="J19" s="81"/>
      <c r="K19" s="81"/>
    </row>
    <row r="20" ht="22.5" customHeight="1" spans="1:11">
      <c r="A20" s="14" t="s">
        <v>717</v>
      </c>
      <c r="B20" s="15" t="s">
        <v>718</v>
      </c>
      <c r="C20" s="14" t="s">
        <v>719</v>
      </c>
      <c r="D20" s="16">
        <v>0</v>
      </c>
      <c r="E20" s="17"/>
      <c r="F20" s="214"/>
      <c r="G20" s="214"/>
      <c r="H20" s="19"/>
      <c r="I20" s="29"/>
      <c r="J20" s="29"/>
      <c r="K20" s="29"/>
    </row>
    <row r="21" ht="22.5" customHeight="1" spans="1:11">
      <c r="A21" s="14"/>
      <c r="B21" s="20"/>
      <c r="C21" s="14" t="s">
        <v>720</v>
      </c>
      <c r="D21" s="16">
        <v>0</v>
      </c>
      <c r="E21" s="17"/>
      <c r="F21" s="214"/>
      <c r="G21" s="214"/>
      <c r="H21" s="75"/>
      <c r="I21" s="29"/>
      <c r="J21" s="29"/>
      <c r="K21" s="29"/>
    </row>
    <row r="22" ht="22.5" customHeight="1" spans="1:11">
      <c r="A22" s="14"/>
      <c r="B22" s="20"/>
      <c r="C22" s="14" t="s">
        <v>721</v>
      </c>
      <c r="D22" s="16">
        <f>D20-D21</f>
        <v>0</v>
      </c>
      <c r="E22" s="17" t="s">
        <v>703</v>
      </c>
      <c r="F22" s="22">
        <v>0</v>
      </c>
      <c r="G22" s="39">
        <v>0</v>
      </c>
      <c r="H22" s="215" t="s">
        <v>704</v>
      </c>
      <c r="I22" s="29"/>
      <c r="J22" s="29" t="s">
        <v>705</v>
      </c>
      <c r="K22" s="29"/>
    </row>
    <row r="23" ht="22.5" customHeight="1" spans="1:11">
      <c r="A23" s="14"/>
      <c r="B23" s="20"/>
      <c r="C23" s="14" t="s">
        <v>722</v>
      </c>
      <c r="D23" s="16">
        <v>0</v>
      </c>
      <c r="E23" s="17"/>
      <c r="F23" s="18"/>
      <c r="G23" s="18"/>
      <c r="H23" s="75"/>
      <c r="I23" s="29"/>
      <c r="J23" s="29"/>
      <c r="K23" s="29"/>
    </row>
    <row r="24" ht="22.5" customHeight="1" spans="1:11">
      <c r="A24" s="14"/>
      <c r="B24" s="21"/>
      <c r="C24" s="14" t="s">
        <v>723</v>
      </c>
      <c r="D24" s="16">
        <f>D23-D21</f>
        <v>0</v>
      </c>
      <c r="E24" s="17" t="s">
        <v>703</v>
      </c>
      <c r="F24" s="22">
        <v>0</v>
      </c>
      <c r="G24" s="39">
        <v>0</v>
      </c>
      <c r="H24" s="215" t="s">
        <v>704</v>
      </c>
      <c r="I24" s="29"/>
      <c r="J24" s="29" t="s">
        <v>705</v>
      </c>
      <c r="K24" s="29"/>
    </row>
    <row r="25" ht="22.5" customHeight="1" spans="1:11">
      <c r="A25" s="14" t="s">
        <v>724</v>
      </c>
      <c r="B25" s="15" t="s">
        <v>725</v>
      </c>
      <c r="C25" s="14" t="s">
        <v>726</v>
      </c>
      <c r="D25" s="16">
        <v>0</v>
      </c>
      <c r="E25" s="17"/>
      <c r="F25" s="18"/>
      <c r="G25" s="18"/>
      <c r="H25" s="19"/>
      <c r="I25" s="29"/>
      <c r="J25" s="29"/>
      <c r="K25" s="29"/>
    </row>
    <row r="26" ht="22.5" customHeight="1" spans="1:11">
      <c r="A26" s="14"/>
      <c r="B26" s="20"/>
      <c r="C26" s="14" t="s">
        <v>727</v>
      </c>
      <c r="D26" s="89">
        <v>0</v>
      </c>
      <c r="E26" s="17"/>
      <c r="F26" s="18"/>
      <c r="G26" s="18"/>
      <c r="H26" s="75"/>
      <c r="I26" s="29"/>
      <c r="J26" s="29"/>
      <c r="K26" s="29"/>
    </row>
    <row r="27" ht="22.5" customHeight="1" spans="1:11">
      <c r="A27" s="14"/>
      <c r="B27" s="21"/>
      <c r="C27" s="14" t="s">
        <v>728</v>
      </c>
      <c r="D27" s="16">
        <f>D25-D26</f>
        <v>0</v>
      </c>
      <c r="E27" s="17" t="s">
        <v>703</v>
      </c>
      <c r="F27" s="22">
        <v>0</v>
      </c>
      <c r="G27" s="39">
        <v>0</v>
      </c>
      <c r="H27" s="215" t="s">
        <v>704</v>
      </c>
      <c r="I27" s="29"/>
      <c r="J27" s="29" t="s">
        <v>705</v>
      </c>
      <c r="K27" s="29"/>
    </row>
    <row r="28" ht="22.5" customHeight="1" spans="1:11">
      <c r="A28" s="14" t="s">
        <v>729</v>
      </c>
      <c r="B28" s="15" t="s">
        <v>730</v>
      </c>
      <c r="C28" s="14" t="s">
        <v>731</v>
      </c>
      <c r="D28" s="16">
        <v>0</v>
      </c>
      <c r="E28" s="17"/>
      <c r="F28" s="18"/>
      <c r="G28" s="18"/>
      <c r="H28" s="19"/>
      <c r="I28" s="29"/>
      <c r="J28" s="29"/>
      <c r="K28" s="29"/>
    </row>
    <row r="29" ht="22.5" customHeight="1" spans="1:11">
      <c r="A29" s="14"/>
      <c r="B29" s="20"/>
      <c r="C29" s="14" t="s">
        <v>732</v>
      </c>
      <c r="D29" s="16">
        <v>0</v>
      </c>
      <c r="E29" s="17"/>
      <c r="F29" s="18"/>
      <c r="G29" s="18"/>
      <c r="H29" s="75"/>
      <c r="I29" s="29"/>
      <c r="J29" s="29"/>
      <c r="K29" s="29"/>
    </row>
    <row r="30" ht="22.5" customHeight="1" spans="1:11">
      <c r="A30" s="14"/>
      <c r="B30" s="21"/>
      <c r="C30" s="14" t="s">
        <v>733</v>
      </c>
      <c r="D30" s="16">
        <f>D28-D29</f>
        <v>0</v>
      </c>
      <c r="E30" s="17" t="s">
        <v>703</v>
      </c>
      <c r="F30" s="22">
        <v>0</v>
      </c>
      <c r="G30" s="39">
        <v>0</v>
      </c>
      <c r="H30" s="215" t="s">
        <v>704</v>
      </c>
      <c r="I30" s="29"/>
      <c r="J30" s="29" t="s">
        <v>705</v>
      </c>
      <c r="K30" s="29"/>
    </row>
    <row r="31" ht="22.5" customHeight="1" spans="1:11">
      <c r="A31" s="143" t="s">
        <v>734</v>
      </c>
      <c r="B31" s="15" t="s">
        <v>735</v>
      </c>
      <c r="C31" s="14" t="s">
        <v>736</v>
      </c>
      <c r="D31" s="16">
        <v>0</v>
      </c>
      <c r="E31" s="17"/>
      <c r="F31" s="18"/>
      <c r="G31" s="18"/>
      <c r="H31" s="19"/>
      <c r="I31" s="29"/>
      <c r="J31" s="29"/>
      <c r="K31" s="29"/>
    </row>
    <row r="32" ht="22.5" customHeight="1" spans="1:11">
      <c r="A32" s="91"/>
      <c r="B32" s="20"/>
      <c r="C32" s="14" t="s">
        <v>737</v>
      </c>
      <c r="D32" s="16">
        <v>0</v>
      </c>
      <c r="E32" s="17"/>
      <c r="F32" s="18"/>
      <c r="G32" s="18"/>
      <c r="H32" s="19"/>
      <c r="I32" s="29"/>
      <c r="J32" s="29"/>
      <c r="K32" s="29"/>
    </row>
    <row r="33" ht="22.5" customHeight="1" spans="1:11">
      <c r="A33" s="91"/>
      <c r="B33" s="20"/>
      <c r="C33" s="14" t="s">
        <v>738</v>
      </c>
      <c r="D33" s="89">
        <v>0</v>
      </c>
      <c r="E33" s="17"/>
      <c r="F33" s="18"/>
      <c r="G33" s="18"/>
      <c r="H33" s="75"/>
      <c r="I33" s="29"/>
      <c r="J33" s="29"/>
      <c r="K33" s="29"/>
    </row>
    <row r="34" ht="22.5" customHeight="1" spans="1:11">
      <c r="A34" s="91"/>
      <c r="B34" s="20"/>
      <c r="C34" s="14" t="s">
        <v>739</v>
      </c>
      <c r="D34" s="16">
        <f>D31-D32</f>
        <v>0</v>
      </c>
      <c r="E34" s="17" t="s">
        <v>703</v>
      </c>
      <c r="F34" s="22">
        <v>0</v>
      </c>
      <c r="G34" s="39">
        <v>0</v>
      </c>
      <c r="H34" s="217" t="s">
        <v>704</v>
      </c>
      <c r="I34" s="29"/>
      <c r="J34" s="29" t="s">
        <v>705</v>
      </c>
      <c r="K34" s="29"/>
    </row>
    <row r="35" ht="22.5" customHeight="1" spans="1:11">
      <c r="A35" s="92"/>
      <c r="B35" s="21"/>
      <c r="C35" s="14" t="s">
        <v>740</v>
      </c>
      <c r="D35" s="16">
        <f>D31-D33</f>
        <v>0</v>
      </c>
      <c r="E35" s="17" t="s">
        <v>703</v>
      </c>
      <c r="F35" s="22">
        <v>0</v>
      </c>
      <c r="G35" s="39">
        <v>0</v>
      </c>
      <c r="H35" s="215" t="s">
        <v>704</v>
      </c>
      <c r="I35" s="29"/>
      <c r="J35" s="29" t="s">
        <v>705</v>
      </c>
      <c r="K35" s="29"/>
    </row>
    <row r="36" ht="22.5" customHeight="1" spans="1:11">
      <c r="A36" s="14" t="s">
        <v>741</v>
      </c>
      <c r="B36" s="15" t="s">
        <v>742</v>
      </c>
      <c r="C36" s="14" t="s">
        <v>743</v>
      </c>
      <c r="D36" s="16">
        <v>0</v>
      </c>
      <c r="E36" s="17"/>
      <c r="F36" s="18"/>
      <c r="G36" s="18"/>
      <c r="H36" s="19"/>
      <c r="I36" s="29"/>
      <c r="J36" s="29"/>
      <c r="K36" s="29"/>
    </row>
    <row r="37" ht="22.5" customHeight="1" spans="1:11">
      <c r="A37" s="14"/>
      <c r="B37" s="20"/>
      <c r="C37" s="14" t="s">
        <v>744</v>
      </c>
      <c r="D37" s="16">
        <v>0</v>
      </c>
      <c r="E37" s="17"/>
      <c r="F37" s="18"/>
      <c r="G37" s="18"/>
      <c r="H37" s="19"/>
      <c r="I37" s="29"/>
      <c r="J37" s="29"/>
      <c r="K37" s="29"/>
    </row>
    <row r="38" ht="22.5" customHeight="1" spans="1:11">
      <c r="A38" s="14"/>
      <c r="B38" s="20"/>
      <c r="C38" s="14" t="s">
        <v>745</v>
      </c>
      <c r="D38" s="89">
        <v>0</v>
      </c>
      <c r="E38" s="17"/>
      <c r="F38" s="18"/>
      <c r="G38" s="18"/>
      <c r="H38" s="75"/>
      <c r="I38" s="29"/>
      <c r="J38" s="29"/>
      <c r="K38" s="29"/>
    </row>
    <row r="39" ht="22.5" customHeight="1" spans="1:11">
      <c r="A39" s="14"/>
      <c r="B39" s="20"/>
      <c r="C39" s="14" t="s">
        <v>746</v>
      </c>
      <c r="D39" s="16">
        <f>D37-D38</f>
        <v>0</v>
      </c>
      <c r="E39" s="17" t="s">
        <v>703</v>
      </c>
      <c r="F39" s="22">
        <v>0</v>
      </c>
      <c r="G39" s="39">
        <v>0</v>
      </c>
      <c r="H39" s="217" t="s">
        <v>704</v>
      </c>
      <c r="I39" s="29"/>
      <c r="J39" s="29" t="s">
        <v>705</v>
      </c>
      <c r="K39" s="29"/>
    </row>
    <row r="40" ht="22.5" customHeight="1" spans="1:11">
      <c r="A40" s="26"/>
      <c r="B40" s="76"/>
      <c r="C40" s="43" t="s">
        <v>747</v>
      </c>
      <c r="D40" s="100">
        <f>D36-D37</f>
        <v>0</v>
      </c>
      <c r="E40" s="46" t="s">
        <v>703</v>
      </c>
      <c r="F40" s="22">
        <v>0</v>
      </c>
      <c r="G40" s="39">
        <v>0</v>
      </c>
      <c r="H40" s="217" t="s">
        <v>704</v>
      </c>
      <c r="I40" s="29"/>
      <c r="J40" s="29" t="s">
        <v>705</v>
      </c>
      <c r="K40" s="29"/>
    </row>
    <row r="41" ht="22.5" customHeight="1" spans="1:11">
      <c r="A41" s="14"/>
      <c r="B41" s="20"/>
      <c r="C41" s="61" t="s">
        <v>748</v>
      </c>
      <c r="D41" s="109">
        <v>0</v>
      </c>
      <c r="E41" s="63" t="s">
        <v>703</v>
      </c>
      <c r="F41" s="22">
        <v>0</v>
      </c>
      <c r="G41" s="39">
        <v>0</v>
      </c>
      <c r="H41" s="217" t="s">
        <v>704</v>
      </c>
      <c r="I41" s="29"/>
      <c r="J41" s="29" t="s">
        <v>705</v>
      </c>
      <c r="K41" s="29"/>
    </row>
    <row r="42" ht="22.5" customHeight="1" spans="1:11">
      <c r="A42" s="14"/>
      <c r="B42" s="21"/>
      <c r="C42" s="14" t="s">
        <v>749</v>
      </c>
      <c r="D42" s="37">
        <f>(D36-D37)-D41</f>
        <v>0</v>
      </c>
      <c r="E42" s="17" t="s">
        <v>703</v>
      </c>
      <c r="F42" s="22">
        <v>0</v>
      </c>
      <c r="G42" s="39">
        <v>0</v>
      </c>
      <c r="H42" s="215" t="s">
        <v>704</v>
      </c>
      <c r="I42" s="29"/>
      <c r="J42" s="29" t="s">
        <v>705</v>
      </c>
      <c r="K42" s="29"/>
    </row>
    <row r="43" ht="22.5" customHeight="1" spans="1:11">
      <c r="A43" s="14" t="s">
        <v>750</v>
      </c>
      <c r="B43" s="15" t="s">
        <v>751</v>
      </c>
      <c r="C43" s="14" t="s">
        <v>752</v>
      </c>
      <c r="D43" s="16">
        <v>0</v>
      </c>
      <c r="E43" s="17"/>
      <c r="F43" s="18"/>
      <c r="G43" s="18"/>
      <c r="H43" s="19"/>
      <c r="I43" s="29"/>
      <c r="J43" s="29"/>
      <c r="K43" s="29"/>
    </row>
    <row r="44" ht="22.5" customHeight="1" spans="1:11">
      <c r="A44" s="14"/>
      <c r="B44" s="20"/>
      <c r="C44" s="14" t="s">
        <v>753</v>
      </c>
      <c r="D44" s="16">
        <v>0</v>
      </c>
      <c r="E44" s="17"/>
      <c r="F44" s="18"/>
      <c r="G44" s="18"/>
      <c r="H44" s="19"/>
      <c r="I44" s="29"/>
      <c r="J44" s="29"/>
      <c r="K44" s="29"/>
    </row>
    <row r="45" ht="22.5" customHeight="1" spans="1:11">
      <c r="A45" s="14"/>
      <c r="B45" s="20"/>
      <c r="C45" s="14" t="s">
        <v>754</v>
      </c>
      <c r="D45" s="89">
        <v>0</v>
      </c>
      <c r="E45" s="17"/>
      <c r="F45" s="18"/>
      <c r="G45" s="18"/>
      <c r="H45" s="75"/>
      <c r="I45" s="29"/>
      <c r="J45" s="29"/>
      <c r="K45" s="29"/>
    </row>
    <row r="46" ht="22.5" customHeight="1" spans="1:11">
      <c r="A46" s="14"/>
      <c r="B46" s="20"/>
      <c r="C46" s="14" t="s">
        <v>746</v>
      </c>
      <c r="D46" s="16">
        <f>D44-D45</f>
        <v>0</v>
      </c>
      <c r="E46" s="17" t="s">
        <v>703</v>
      </c>
      <c r="F46" s="22">
        <v>0</v>
      </c>
      <c r="G46" s="39">
        <v>0</v>
      </c>
      <c r="H46" s="217" t="s">
        <v>704</v>
      </c>
      <c r="I46" s="29"/>
      <c r="J46" s="29" t="s">
        <v>705</v>
      </c>
      <c r="K46" s="29"/>
    </row>
    <row r="47" ht="22.5" customHeight="1" spans="1:11">
      <c r="A47" s="26"/>
      <c r="B47" s="76"/>
      <c r="C47" s="43" t="s">
        <v>755</v>
      </c>
      <c r="D47" s="100">
        <f>D43-D44</f>
        <v>0</v>
      </c>
      <c r="E47" s="46" t="s">
        <v>703</v>
      </c>
      <c r="F47" s="22">
        <v>0</v>
      </c>
      <c r="G47" s="39">
        <v>0</v>
      </c>
      <c r="H47" s="217" t="s">
        <v>704</v>
      </c>
      <c r="I47" s="29"/>
      <c r="J47" s="29" t="s">
        <v>705</v>
      </c>
      <c r="K47" s="29"/>
    </row>
    <row r="48" ht="22.5" customHeight="1" spans="1:11">
      <c r="A48" s="14"/>
      <c r="B48" s="20"/>
      <c r="C48" s="61" t="s">
        <v>756</v>
      </c>
      <c r="D48" s="109">
        <v>0</v>
      </c>
      <c r="E48" s="63" t="s">
        <v>703</v>
      </c>
      <c r="F48" s="22">
        <v>0</v>
      </c>
      <c r="G48" s="39">
        <v>0</v>
      </c>
      <c r="H48" s="217" t="s">
        <v>704</v>
      </c>
      <c r="I48" s="29"/>
      <c r="J48" s="29" t="s">
        <v>705</v>
      </c>
      <c r="K48" s="29"/>
    </row>
    <row r="49" ht="22.5" customHeight="1" spans="1:11">
      <c r="A49" s="14"/>
      <c r="B49" s="21"/>
      <c r="C49" s="14" t="s">
        <v>757</v>
      </c>
      <c r="D49" s="16">
        <f>(D43-D44)-D48</f>
        <v>0</v>
      </c>
      <c r="E49" s="17" t="s">
        <v>703</v>
      </c>
      <c r="F49" s="22">
        <v>0</v>
      </c>
      <c r="G49" s="39">
        <v>0</v>
      </c>
      <c r="H49" s="215" t="s">
        <v>704</v>
      </c>
      <c r="I49" s="29"/>
      <c r="J49" s="29" t="s">
        <v>705</v>
      </c>
      <c r="K49" s="29"/>
    </row>
    <row r="50" ht="22.5" customHeight="1" spans="1:11">
      <c r="A50" s="33" t="s">
        <v>758</v>
      </c>
      <c r="B50" s="33"/>
      <c r="C50" s="33"/>
      <c r="D50" s="216"/>
      <c r="E50" s="35"/>
      <c r="F50" s="35"/>
      <c r="G50" s="35"/>
      <c r="H50" s="36"/>
      <c r="I50" s="81"/>
      <c r="J50" s="81"/>
      <c r="K50" s="81"/>
    </row>
    <row r="51" ht="22.5" customHeight="1" spans="1:11">
      <c r="A51" s="28" t="s">
        <v>759</v>
      </c>
      <c r="B51" s="15" t="s">
        <v>760</v>
      </c>
      <c r="C51" s="14" t="s">
        <v>761</v>
      </c>
      <c r="D51" s="16">
        <v>0</v>
      </c>
      <c r="E51" s="17"/>
      <c r="F51" s="214"/>
      <c r="G51" s="214"/>
      <c r="H51" s="19"/>
      <c r="I51" s="29"/>
      <c r="J51" s="29"/>
      <c r="K51" s="29"/>
    </row>
    <row r="52" ht="22.5" customHeight="1" spans="1:11">
      <c r="A52" s="28"/>
      <c r="B52" s="20"/>
      <c r="C52" s="14" t="s">
        <v>762</v>
      </c>
      <c r="D52" s="16">
        <v>0</v>
      </c>
      <c r="E52" s="17"/>
      <c r="F52" s="214"/>
      <c r="G52" s="214"/>
      <c r="H52" s="75"/>
      <c r="I52" s="29"/>
      <c r="J52" s="29"/>
      <c r="K52" s="29"/>
    </row>
    <row r="53" ht="22.5" customHeight="1" spans="1:11">
      <c r="A53" s="28"/>
      <c r="B53" s="20"/>
      <c r="C53" s="14" t="s">
        <v>763</v>
      </c>
      <c r="D53" s="16">
        <f>IF(D51=0,0,D52/D51)*100</f>
        <v>0</v>
      </c>
      <c r="E53" s="17" t="s">
        <v>703</v>
      </c>
      <c r="F53" s="22">
        <v>95</v>
      </c>
      <c r="G53" s="39">
        <v>105</v>
      </c>
      <c r="H53" s="215" t="s">
        <v>704</v>
      </c>
      <c r="I53" s="29"/>
      <c r="J53" s="29" t="s">
        <v>705</v>
      </c>
      <c r="K53" s="29"/>
    </row>
    <row r="54" ht="22.5" customHeight="1" spans="1:11">
      <c r="A54" s="28"/>
      <c r="B54" s="20"/>
      <c r="C54" s="14" t="s">
        <v>764</v>
      </c>
      <c r="D54" s="16">
        <v>0</v>
      </c>
      <c r="E54" s="17"/>
      <c r="F54" s="18"/>
      <c r="G54" s="18"/>
      <c r="H54" s="75"/>
      <c r="I54" s="29"/>
      <c r="J54" s="29"/>
      <c r="K54" s="29"/>
    </row>
    <row r="55" ht="22.5" customHeight="1" spans="1:11">
      <c r="A55" s="28"/>
      <c r="B55" s="21"/>
      <c r="C55" s="14" t="s">
        <v>765</v>
      </c>
      <c r="D55" s="16">
        <f>IF(D54=0,0,D52/D54-1)*100</f>
        <v>0</v>
      </c>
      <c r="E55" s="17" t="s">
        <v>703</v>
      </c>
      <c r="F55" s="24">
        <v>5</v>
      </c>
      <c r="G55" s="68">
        <v>20</v>
      </c>
      <c r="H55" s="215" t="s">
        <v>704</v>
      </c>
      <c r="I55" s="29"/>
      <c r="J55" s="29" t="s">
        <v>705</v>
      </c>
      <c r="K55" s="29"/>
    </row>
    <row r="56" ht="22.5" customHeight="1" spans="1:11">
      <c r="A56" s="28" t="s">
        <v>766</v>
      </c>
      <c r="B56" s="15" t="s">
        <v>767</v>
      </c>
      <c r="C56" s="14" t="s">
        <v>761</v>
      </c>
      <c r="D56" s="16">
        <v>0</v>
      </c>
      <c r="E56" s="17"/>
      <c r="F56" s="18"/>
      <c r="G56" s="18"/>
      <c r="H56" s="19"/>
      <c r="I56" s="29"/>
      <c r="J56" s="29"/>
      <c r="K56" s="29"/>
    </row>
    <row r="57" ht="22.5" customHeight="1" spans="1:11">
      <c r="A57" s="28"/>
      <c r="B57" s="20"/>
      <c r="C57" s="14" t="s">
        <v>762</v>
      </c>
      <c r="D57" s="16">
        <v>0</v>
      </c>
      <c r="E57" s="17"/>
      <c r="F57" s="18"/>
      <c r="G57" s="18"/>
      <c r="H57" s="75"/>
      <c r="I57" s="29"/>
      <c r="J57" s="29"/>
      <c r="K57" s="29"/>
    </row>
    <row r="58" ht="22.5" customHeight="1" spans="1:11">
      <c r="A58" s="28"/>
      <c r="B58" s="20"/>
      <c r="C58" s="14" t="s">
        <v>763</v>
      </c>
      <c r="D58" s="16">
        <f>IF(D56=0,0,D57/D56)*100</f>
        <v>0</v>
      </c>
      <c r="E58" s="17" t="s">
        <v>703</v>
      </c>
      <c r="F58" s="22">
        <v>95</v>
      </c>
      <c r="G58" s="39">
        <v>105</v>
      </c>
      <c r="H58" s="215" t="s">
        <v>704</v>
      </c>
      <c r="I58" s="29"/>
      <c r="J58" s="29" t="s">
        <v>705</v>
      </c>
      <c r="K58" s="29"/>
    </row>
    <row r="59" ht="22.5" customHeight="1" spans="1:11">
      <c r="A59" s="28"/>
      <c r="B59" s="20"/>
      <c r="C59" s="14" t="s">
        <v>764</v>
      </c>
      <c r="D59" s="16">
        <v>0</v>
      </c>
      <c r="E59" s="17"/>
      <c r="F59" s="18"/>
      <c r="G59" s="18"/>
      <c r="H59" s="75"/>
      <c r="I59" s="29"/>
      <c r="J59" s="29"/>
      <c r="K59" s="29"/>
    </row>
    <row r="60" ht="22.5" customHeight="1" spans="1:11">
      <c r="A60" s="28"/>
      <c r="B60" s="21"/>
      <c r="C60" s="14" t="s">
        <v>765</v>
      </c>
      <c r="D60" s="16">
        <f>IF(D59=0,0,D57/D59-1)*100</f>
        <v>0</v>
      </c>
      <c r="E60" s="17" t="s">
        <v>703</v>
      </c>
      <c r="F60" s="24">
        <v>5</v>
      </c>
      <c r="G60" s="68">
        <v>20</v>
      </c>
      <c r="H60" s="215" t="s">
        <v>704</v>
      </c>
      <c r="I60" s="29"/>
      <c r="J60" s="29" t="s">
        <v>705</v>
      </c>
      <c r="K60" s="29"/>
    </row>
    <row r="61" ht="22.5" customHeight="1" spans="1:11">
      <c r="A61" s="28" t="s">
        <v>768</v>
      </c>
      <c r="B61" s="15" t="s">
        <v>769</v>
      </c>
      <c r="C61" s="14" t="s">
        <v>761</v>
      </c>
      <c r="D61" s="16">
        <v>0</v>
      </c>
      <c r="E61" s="17"/>
      <c r="F61" s="18"/>
      <c r="G61" s="18"/>
      <c r="H61" s="19"/>
      <c r="I61" s="29"/>
      <c r="J61" s="29"/>
      <c r="K61" s="29"/>
    </row>
    <row r="62" ht="22.5" customHeight="1" spans="1:11">
      <c r="A62" s="28"/>
      <c r="B62" s="20"/>
      <c r="C62" s="43" t="s">
        <v>762</v>
      </c>
      <c r="D62" s="100">
        <v>0</v>
      </c>
      <c r="E62" s="46"/>
      <c r="F62" s="177"/>
      <c r="G62" s="177"/>
      <c r="H62" s="75"/>
      <c r="I62" s="86"/>
      <c r="J62" s="86"/>
      <c r="K62" s="86"/>
    </row>
    <row r="63" ht="22.5" customHeight="1" spans="1:11">
      <c r="A63" s="26"/>
      <c r="B63" s="76"/>
      <c r="C63" s="218" t="s">
        <v>770</v>
      </c>
      <c r="D63" s="219">
        <v>0</v>
      </c>
      <c r="E63" s="201"/>
      <c r="F63" s="205"/>
      <c r="G63" s="205"/>
      <c r="H63" s="119"/>
      <c r="I63" s="150"/>
      <c r="J63" s="150"/>
      <c r="K63" s="150"/>
    </row>
    <row r="64" ht="22.5" customHeight="1" spans="1:11">
      <c r="A64" s="28"/>
      <c r="B64" s="20"/>
      <c r="C64" s="61" t="s">
        <v>763</v>
      </c>
      <c r="D64" s="109">
        <f>IF(D61=0,0,D62/D61)*100</f>
        <v>0</v>
      </c>
      <c r="E64" s="63" t="s">
        <v>703</v>
      </c>
      <c r="F64" s="71">
        <v>95</v>
      </c>
      <c r="G64" s="120">
        <v>105</v>
      </c>
      <c r="H64" s="215" t="s">
        <v>704</v>
      </c>
      <c r="I64" s="87"/>
      <c r="J64" s="87" t="s">
        <v>705</v>
      </c>
      <c r="K64" s="87"/>
    </row>
    <row r="65" ht="22.5" customHeight="1" spans="1:11">
      <c r="A65" s="28"/>
      <c r="B65" s="20"/>
      <c r="C65" s="43" t="s">
        <v>764</v>
      </c>
      <c r="D65" s="16">
        <v>0</v>
      </c>
      <c r="E65" s="17"/>
      <c r="F65" s="18"/>
      <c r="G65" s="18"/>
      <c r="H65" s="75"/>
      <c r="I65" s="86"/>
      <c r="J65" s="86"/>
      <c r="K65" s="86"/>
    </row>
    <row r="66" ht="22.5" customHeight="1" spans="1:11">
      <c r="A66" s="26"/>
      <c r="B66" s="76"/>
      <c r="C66" s="108" t="s">
        <v>770</v>
      </c>
      <c r="D66" s="222">
        <v>0</v>
      </c>
      <c r="E66" s="46"/>
      <c r="F66" s="47"/>
      <c r="G66" s="48"/>
      <c r="H66" s="119"/>
      <c r="I66" s="150"/>
      <c r="J66" s="150"/>
      <c r="K66" s="150"/>
    </row>
    <row r="67" ht="22.5" customHeight="1" spans="1:11">
      <c r="A67" s="28"/>
      <c r="B67" s="20"/>
      <c r="C67" s="61" t="s">
        <v>765</v>
      </c>
      <c r="D67" s="109">
        <f>IF(D65=0,0,D62/D65-1)*100</f>
        <v>0</v>
      </c>
      <c r="E67" s="63" t="s">
        <v>703</v>
      </c>
      <c r="F67" s="223">
        <v>5</v>
      </c>
      <c r="G67" s="223">
        <v>20</v>
      </c>
      <c r="H67" s="72" t="s">
        <v>704</v>
      </c>
      <c r="I67" s="87"/>
      <c r="J67" s="87" t="s">
        <v>705</v>
      </c>
      <c r="K67" s="87"/>
    </row>
    <row r="68" ht="22.5" customHeight="1" spans="1:11">
      <c r="A68" s="28"/>
      <c r="B68" s="21"/>
      <c r="C68" s="14" t="s">
        <v>771</v>
      </c>
      <c r="D68" s="16">
        <f>IF(D65-D66=0,0,(D62-D63)/(D65-D66)-1)*100</f>
        <v>0</v>
      </c>
      <c r="E68" s="17" t="s">
        <v>703</v>
      </c>
      <c r="F68" s="24">
        <v>5</v>
      </c>
      <c r="G68" s="24">
        <v>20</v>
      </c>
      <c r="H68" s="23" t="s">
        <v>704</v>
      </c>
      <c r="I68" s="29"/>
      <c r="J68" s="29" t="s">
        <v>705</v>
      </c>
      <c r="K68" s="29"/>
    </row>
    <row r="69" ht="22.5" customHeight="1" spans="1:11">
      <c r="A69" s="28" t="s">
        <v>772</v>
      </c>
      <c r="B69" s="15" t="s">
        <v>773</v>
      </c>
      <c r="C69" s="14" t="s">
        <v>762</v>
      </c>
      <c r="D69" s="16">
        <v>0</v>
      </c>
      <c r="E69" s="17"/>
      <c r="F69" s="18"/>
      <c r="G69" s="18"/>
      <c r="H69" s="19"/>
      <c r="I69" s="29"/>
      <c r="J69" s="29"/>
      <c r="K69" s="29"/>
    </row>
    <row r="70" ht="22.5" customHeight="1" spans="1:11">
      <c r="A70" s="28"/>
      <c r="B70" s="20"/>
      <c r="C70" s="14" t="s">
        <v>774</v>
      </c>
      <c r="D70" s="16">
        <f>IF(D16=0,0,D69/D16)*100</f>
        <v>0</v>
      </c>
      <c r="E70" s="17" t="s">
        <v>703</v>
      </c>
      <c r="F70" s="24">
        <v>30</v>
      </c>
      <c r="G70" s="24">
        <v>100</v>
      </c>
      <c r="H70" s="23" t="s">
        <v>704</v>
      </c>
      <c r="I70" s="29"/>
      <c r="J70" s="29" t="s">
        <v>705</v>
      </c>
      <c r="K70" s="29"/>
    </row>
    <row r="71" ht="22.5" customHeight="1" spans="1:11">
      <c r="A71" s="28"/>
      <c r="B71" s="20"/>
      <c r="C71" s="14" t="s">
        <v>764</v>
      </c>
      <c r="D71" s="16">
        <v>0</v>
      </c>
      <c r="E71" s="17"/>
      <c r="F71" s="18"/>
      <c r="G71" s="18"/>
      <c r="H71" s="19"/>
      <c r="I71" s="29"/>
      <c r="J71" s="29"/>
      <c r="K71" s="29"/>
    </row>
    <row r="72" ht="22.5" customHeight="1" spans="1:11">
      <c r="A72" s="28"/>
      <c r="B72" s="21"/>
      <c r="C72" s="14" t="s">
        <v>765</v>
      </c>
      <c r="D72" s="16">
        <f>IF(D71=0,0,D69/D71-1)*100</f>
        <v>0</v>
      </c>
      <c r="E72" s="17"/>
      <c r="F72" s="18"/>
      <c r="G72" s="18"/>
      <c r="H72" s="19"/>
      <c r="I72" s="29"/>
      <c r="J72" s="29"/>
      <c r="K72" s="29"/>
    </row>
    <row r="73" ht="22.5" customHeight="1" spans="1:11">
      <c r="A73" s="28" t="s">
        <v>775</v>
      </c>
      <c r="B73" s="15" t="s">
        <v>776</v>
      </c>
      <c r="C73" s="14" t="s">
        <v>762</v>
      </c>
      <c r="D73" s="16">
        <v>0</v>
      </c>
      <c r="E73" s="17"/>
      <c r="F73" s="18"/>
      <c r="G73" s="18"/>
      <c r="H73" s="19"/>
      <c r="I73" s="29"/>
      <c r="J73" s="29"/>
      <c r="K73" s="29"/>
    </row>
    <row r="74" ht="22.5" customHeight="1" spans="1:11">
      <c r="A74" s="28"/>
      <c r="B74" s="20"/>
      <c r="C74" s="14" t="s">
        <v>777</v>
      </c>
      <c r="D74" s="16">
        <f>IF(D57=0,0,D73/D57)*100</f>
        <v>0</v>
      </c>
      <c r="E74" s="17" t="s">
        <v>703</v>
      </c>
      <c r="F74" s="22">
        <v>0</v>
      </c>
      <c r="G74" s="22">
        <v>5</v>
      </c>
      <c r="H74" s="23" t="s">
        <v>704</v>
      </c>
      <c r="I74" s="29"/>
      <c r="J74" s="29" t="s">
        <v>705</v>
      </c>
      <c r="K74" s="29"/>
    </row>
    <row r="75" ht="22.5" customHeight="1" spans="1:11">
      <c r="A75" s="28"/>
      <c r="B75" s="20"/>
      <c r="C75" s="14" t="s">
        <v>764</v>
      </c>
      <c r="D75" s="16">
        <v>0</v>
      </c>
      <c r="E75" s="17"/>
      <c r="F75" s="18"/>
      <c r="G75" s="18"/>
      <c r="H75" s="19"/>
      <c r="I75" s="29"/>
      <c r="J75" s="29"/>
      <c r="K75" s="29"/>
    </row>
    <row r="76" ht="22.5" customHeight="1" spans="1:11">
      <c r="A76" s="28"/>
      <c r="B76" s="21"/>
      <c r="C76" s="14" t="s">
        <v>765</v>
      </c>
      <c r="D76" s="16">
        <f>IF(D75=0,0,D73/D75-1)*100</f>
        <v>0</v>
      </c>
      <c r="E76" s="17" t="s">
        <v>703</v>
      </c>
      <c r="F76" s="18"/>
      <c r="G76" s="22">
        <v>0</v>
      </c>
      <c r="H76" s="23" t="s">
        <v>704</v>
      </c>
      <c r="I76" s="29"/>
      <c r="J76" s="29" t="s">
        <v>705</v>
      </c>
      <c r="K76" s="29"/>
    </row>
    <row r="77" ht="22.5" customHeight="1" spans="1:11">
      <c r="A77" s="28" t="s">
        <v>778</v>
      </c>
      <c r="B77" s="15" t="s">
        <v>779</v>
      </c>
      <c r="C77" s="14" t="s">
        <v>762</v>
      </c>
      <c r="D77" s="16">
        <v>0</v>
      </c>
      <c r="E77" s="17"/>
      <c r="F77" s="18"/>
      <c r="G77" s="18"/>
      <c r="H77" s="19"/>
      <c r="I77" s="29"/>
      <c r="J77" s="29"/>
      <c r="K77" s="29"/>
    </row>
    <row r="78" ht="22.5" customHeight="1" spans="1:11">
      <c r="A78" s="28"/>
      <c r="B78" s="20"/>
      <c r="C78" s="14" t="s">
        <v>780</v>
      </c>
      <c r="D78" s="16">
        <f>IF(D57=0,0,D77/D57)*100</f>
        <v>0</v>
      </c>
      <c r="E78" s="17" t="s">
        <v>703</v>
      </c>
      <c r="F78" s="22">
        <v>0</v>
      </c>
      <c r="G78" s="22">
        <v>5</v>
      </c>
      <c r="H78" s="23" t="s">
        <v>704</v>
      </c>
      <c r="I78" s="29"/>
      <c r="J78" s="29" t="s">
        <v>705</v>
      </c>
      <c r="K78" s="29"/>
    </row>
    <row r="79" ht="22.5" customHeight="1" spans="1:11">
      <c r="A79" s="28"/>
      <c r="B79" s="20"/>
      <c r="C79" s="14" t="s">
        <v>764</v>
      </c>
      <c r="D79" s="16">
        <v>0</v>
      </c>
      <c r="E79" s="17"/>
      <c r="F79" s="18"/>
      <c r="G79" s="18"/>
      <c r="H79" s="19"/>
      <c r="I79" s="29"/>
      <c r="J79" s="29"/>
      <c r="K79" s="29"/>
    </row>
    <row r="80" ht="22.5" customHeight="1" spans="1:11">
      <c r="A80" s="28"/>
      <c r="B80" s="21"/>
      <c r="C80" s="14" t="s">
        <v>765</v>
      </c>
      <c r="D80" s="16">
        <f>IF(D79=0,0,D77/D79-1)*100</f>
        <v>0</v>
      </c>
      <c r="E80" s="17" t="s">
        <v>703</v>
      </c>
      <c r="F80" s="18"/>
      <c r="G80" s="22">
        <v>0</v>
      </c>
      <c r="H80" s="23" t="s">
        <v>704</v>
      </c>
      <c r="I80" s="29"/>
      <c r="J80" s="29" t="s">
        <v>705</v>
      </c>
      <c r="K80" s="29"/>
    </row>
    <row r="81" ht="22.5" customHeight="1" spans="1:11">
      <c r="A81" s="28" t="s">
        <v>781</v>
      </c>
      <c r="B81" s="15" t="s">
        <v>782</v>
      </c>
      <c r="C81" s="14" t="s">
        <v>761</v>
      </c>
      <c r="D81" s="16">
        <v>0</v>
      </c>
      <c r="E81" s="17"/>
      <c r="F81" s="18"/>
      <c r="G81" s="18"/>
      <c r="H81" s="19"/>
      <c r="I81" s="29"/>
      <c r="J81" s="29"/>
      <c r="K81" s="29"/>
    </row>
    <row r="82" ht="22.5" customHeight="1" spans="1:11">
      <c r="A82" s="28"/>
      <c r="B82" s="20"/>
      <c r="C82" s="14" t="s">
        <v>762</v>
      </c>
      <c r="D82" s="16">
        <v>0</v>
      </c>
      <c r="E82" s="17"/>
      <c r="F82" s="18"/>
      <c r="G82" s="18"/>
      <c r="H82" s="19"/>
      <c r="I82" s="29"/>
      <c r="J82" s="29"/>
      <c r="K82" s="29"/>
    </row>
    <row r="83" ht="22.5" customHeight="1" spans="1:11">
      <c r="A83" s="28"/>
      <c r="B83" s="20"/>
      <c r="C83" s="14" t="s">
        <v>763</v>
      </c>
      <c r="D83" s="16">
        <f>IF(D81=0,0,D82/D81)*100</f>
        <v>0</v>
      </c>
      <c r="E83" s="17" t="s">
        <v>703</v>
      </c>
      <c r="F83" s="22">
        <v>95</v>
      </c>
      <c r="G83" s="22">
        <v>105</v>
      </c>
      <c r="H83" s="23" t="s">
        <v>704</v>
      </c>
      <c r="I83" s="29"/>
      <c r="J83" s="29" t="s">
        <v>705</v>
      </c>
      <c r="K83" s="29"/>
    </row>
    <row r="84" ht="22.5" customHeight="1" spans="1:11">
      <c r="A84" s="28"/>
      <c r="B84" s="20"/>
      <c r="C84" s="14" t="s">
        <v>783</v>
      </c>
      <c r="D84" s="16">
        <v>0</v>
      </c>
      <c r="E84" s="17"/>
      <c r="F84" s="18"/>
      <c r="G84" s="18"/>
      <c r="H84" s="19"/>
      <c r="I84" s="29"/>
      <c r="J84" s="29"/>
      <c r="K84" s="29"/>
    </row>
    <row r="85" ht="22.5" customHeight="1" spans="1:11">
      <c r="A85" s="28"/>
      <c r="B85" s="20"/>
      <c r="C85" s="14" t="s">
        <v>784</v>
      </c>
      <c r="D85" s="16">
        <v>0</v>
      </c>
      <c r="E85" s="17"/>
      <c r="F85" s="22"/>
      <c r="G85" s="22"/>
      <c r="H85" s="19"/>
      <c r="I85" s="29"/>
      <c r="J85" s="29"/>
      <c r="K85" s="29"/>
    </row>
    <row r="86" ht="22.5" customHeight="1" spans="1:11">
      <c r="A86" s="28"/>
      <c r="B86" s="20"/>
      <c r="C86" s="14" t="s">
        <v>785</v>
      </c>
      <c r="D86" s="16">
        <f>(D82-D84)-D85</f>
        <v>0</v>
      </c>
      <c r="E86" s="17" t="s">
        <v>703</v>
      </c>
      <c r="F86" s="22">
        <v>0</v>
      </c>
      <c r="G86" s="22">
        <v>0</v>
      </c>
      <c r="H86" s="23" t="s">
        <v>704</v>
      </c>
      <c r="I86" s="29"/>
      <c r="J86" s="29" t="s">
        <v>705</v>
      </c>
      <c r="K86" s="29"/>
    </row>
    <row r="87" ht="22.5" customHeight="1" spans="1:11">
      <c r="A87" s="28"/>
      <c r="B87" s="20"/>
      <c r="C87" s="14" t="s">
        <v>764</v>
      </c>
      <c r="D87" s="16">
        <v>0</v>
      </c>
      <c r="E87" s="17"/>
      <c r="F87" s="18"/>
      <c r="G87" s="18"/>
      <c r="H87" s="19"/>
      <c r="I87" s="29"/>
      <c r="J87" s="29"/>
      <c r="K87" s="29"/>
    </row>
    <row r="88" ht="22.5" customHeight="1" spans="1:11">
      <c r="A88" s="28"/>
      <c r="B88" s="21"/>
      <c r="C88" s="14" t="s">
        <v>765</v>
      </c>
      <c r="D88" s="16">
        <f>IF(D87=0,0,D82/D87-1)*100</f>
        <v>0</v>
      </c>
      <c r="E88" s="17" t="s">
        <v>703</v>
      </c>
      <c r="F88" s="22">
        <v>0</v>
      </c>
      <c r="G88" s="22">
        <v>70</v>
      </c>
      <c r="H88" s="23" t="s">
        <v>704</v>
      </c>
      <c r="I88" s="29"/>
      <c r="J88" s="29" t="s">
        <v>705</v>
      </c>
      <c r="K88" s="29"/>
    </row>
    <row r="89" ht="22.5" customHeight="1" spans="1:11">
      <c r="A89" s="28"/>
      <c r="B89" s="76"/>
      <c r="C89" s="14" t="s">
        <v>786</v>
      </c>
      <c r="D89" s="89">
        <v>0</v>
      </c>
      <c r="E89" s="17" t="s">
        <v>703</v>
      </c>
      <c r="F89" s="22">
        <v>0</v>
      </c>
      <c r="G89" s="22"/>
      <c r="H89" s="23" t="s">
        <v>704</v>
      </c>
      <c r="I89" s="29"/>
      <c r="J89" s="29" t="s">
        <v>705</v>
      </c>
      <c r="K89" s="29"/>
    </row>
    <row r="90" ht="22.5" customHeight="1" spans="1:11">
      <c r="A90" s="28"/>
      <c r="B90" s="27"/>
      <c r="C90" s="14" t="s">
        <v>787</v>
      </c>
      <c r="D90" s="16">
        <f>D85-D89</f>
        <v>0</v>
      </c>
      <c r="E90" s="17" t="s">
        <v>703</v>
      </c>
      <c r="F90" s="22">
        <v>0</v>
      </c>
      <c r="G90" s="22"/>
      <c r="H90" s="67" t="s">
        <v>704</v>
      </c>
      <c r="I90" s="86"/>
      <c r="J90" s="86" t="s">
        <v>705</v>
      </c>
      <c r="K90" s="86"/>
    </row>
    <row r="91" ht="22.5" customHeight="1" spans="1:11">
      <c r="A91" s="28" t="s">
        <v>788</v>
      </c>
      <c r="B91" s="15" t="s">
        <v>789</v>
      </c>
      <c r="C91" s="14" t="s">
        <v>761</v>
      </c>
      <c r="D91" s="16">
        <v>0</v>
      </c>
      <c r="E91" s="17"/>
      <c r="F91" s="18"/>
      <c r="G91" s="54"/>
      <c r="H91" s="203"/>
      <c r="I91" s="207"/>
      <c r="J91" s="207"/>
      <c r="K91" s="207"/>
    </row>
    <row r="92" ht="22.5" customHeight="1" spans="1:11">
      <c r="A92" s="28"/>
      <c r="B92" s="20"/>
      <c r="C92" s="14" t="s">
        <v>762</v>
      </c>
      <c r="D92" s="16">
        <v>0</v>
      </c>
      <c r="E92" s="17"/>
      <c r="F92" s="18"/>
      <c r="G92" s="54"/>
      <c r="H92" s="203"/>
      <c r="I92" s="207"/>
      <c r="J92" s="207"/>
      <c r="K92" s="207"/>
    </row>
    <row r="93" ht="22.5" customHeight="1" spans="1:11">
      <c r="A93" s="28"/>
      <c r="B93" s="20"/>
      <c r="C93" s="14" t="s">
        <v>763</v>
      </c>
      <c r="D93" s="16">
        <f>IF(D91=0,0,D92/D91)*100</f>
        <v>0</v>
      </c>
      <c r="E93" s="17" t="s">
        <v>703</v>
      </c>
      <c r="F93" s="22">
        <v>95</v>
      </c>
      <c r="G93" s="39">
        <v>105</v>
      </c>
      <c r="H93" s="206" t="s">
        <v>704</v>
      </c>
      <c r="I93" s="207"/>
      <c r="J93" s="207" t="s">
        <v>705</v>
      </c>
      <c r="K93" s="207"/>
    </row>
    <row r="94" ht="22.5" customHeight="1" spans="1:11">
      <c r="A94" s="28"/>
      <c r="B94" s="20"/>
      <c r="C94" s="14" t="s">
        <v>764</v>
      </c>
      <c r="D94" s="16">
        <v>0</v>
      </c>
      <c r="E94" s="17"/>
      <c r="F94" s="18"/>
      <c r="G94" s="54"/>
      <c r="H94" s="203"/>
      <c r="I94" s="207"/>
      <c r="J94" s="207"/>
      <c r="K94" s="207"/>
    </row>
    <row r="95" ht="22.5" customHeight="1" spans="1:11">
      <c r="A95" s="28"/>
      <c r="B95" s="21"/>
      <c r="C95" s="14" t="s">
        <v>765</v>
      </c>
      <c r="D95" s="16">
        <f>IF(D94=0,0,D92/D94-1)*100</f>
        <v>0</v>
      </c>
      <c r="E95" s="17" t="s">
        <v>703</v>
      </c>
      <c r="F95" s="22">
        <v>-30</v>
      </c>
      <c r="G95" s="39">
        <v>30</v>
      </c>
      <c r="H95" s="206" t="s">
        <v>704</v>
      </c>
      <c r="I95" s="207"/>
      <c r="J95" s="207" t="s">
        <v>705</v>
      </c>
      <c r="K95" s="207"/>
    </row>
    <row r="96" ht="22.5" customHeight="1" spans="1:11">
      <c r="A96" s="28" t="s">
        <v>790</v>
      </c>
      <c r="B96" s="15" t="s">
        <v>760</v>
      </c>
      <c r="C96" s="14" t="s">
        <v>761</v>
      </c>
      <c r="D96" s="16">
        <v>0</v>
      </c>
      <c r="E96" s="17"/>
      <c r="F96" s="18"/>
      <c r="G96" s="54"/>
      <c r="H96" s="203"/>
      <c r="I96" s="207"/>
      <c r="J96" s="207"/>
      <c r="K96" s="207"/>
    </row>
    <row r="97" ht="22.5" customHeight="1" spans="1:11">
      <c r="A97" s="28"/>
      <c r="B97" s="20"/>
      <c r="C97" s="14" t="s">
        <v>762</v>
      </c>
      <c r="D97" s="16">
        <v>0</v>
      </c>
      <c r="E97" s="17"/>
      <c r="F97" s="18"/>
      <c r="G97" s="54"/>
      <c r="H97" s="203"/>
      <c r="I97" s="207"/>
      <c r="J97" s="207"/>
      <c r="K97" s="207"/>
    </row>
    <row r="98" ht="22.5" customHeight="1" spans="1:11">
      <c r="A98" s="28"/>
      <c r="B98" s="20"/>
      <c r="C98" s="14" t="s">
        <v>763</v>
      </c>
      <c r="D98" s="16">
        <f>IF(D96=0,0,D97/D96)*100</f>
        <v>0</v>
      </c>
      <c r="E98" s="17" t="s">
        <v>703</v>
      </c>
      <c r="F98" s="22">
        <v>95</v>
      </c>
      <c r="G98" s="39">
        <v>105</v>
      </c>
      <c r="H98" s="206" t="s">
        <v>704</v>
      </c>
      <c r="I98" s="207"/>
      <c r="J98" s="207" t="s">
        <v>705</v>
      </c>
      <c r="K98" s="207"/>
    </row>
    <row r="99" ht="22.5" customHeight="1" spans="1:11">
      <c r="A99" s="28"/>
      <c r="B99" s="20"/>
      <c r="C99" s="14" t="s">
        <v>764</v>
      </c>
      <c r="D99" s="16">
        <v>0</v>
      </c>
      <c r="E99" s="17"/>
      <c r="F99" s="18"/>
      <c r="G99" s="54"/>
      <c r="H99" s="203"/>
      <c r="I99" s="207"/>
      <c r="J99" s="207"/>
      <c r="K99" s="207"/>
    </row>
    <row r="100" ht="22.5" customHeight="1" spans="1:11">
      <c r="A100" s="28"/>
      <c r="B100" s="21"/>
      <c r="C100" s="14" t="s">
        <v>765</v>
      </c>
      <c r="D100" s="16">
        <f>IF(D99=0,0,D97/D99-1)*100</f>
        <v>0</v>
      </c>
      <c r="E100" s="17" t="s">
        <v>703</v>
      </c>
      <c r="F100" s="22">
        <v>0</v>
      </c>
      <c r="G100" s="39">
        <v>15</v>
      </c>
      <c r="H100" s="206" t="s">
        <v>704</v>
      </c>
      <c r="I100" s="207"/>
      <c r="J100" s="207" t="s">
        <v>705</v>
      </c>
      <c r="K100" s="207"/>
    </row>
    <row r="101" ht="22.5" customHeight="1" spans="1:11">
      <c r="A101" s="28" t="s">
        <v>791</v>
      </c>
      <c r="B101" s="15" t="s">
        <v>792</v>
      </c>
      <c r="C101" s="14" t="s">
        <v>761</v>
      </c>
      <c r="D101" s="16">
        <v>0</v>
      </c>
      <c r="E101" s="17"/>
      <c r="F101" s="18"/>
      <c r="G101" s="18"/>
      <c r="H101" s="65"/>
      <c r="I101" s="87"/>
      <c r="J101" s="87"/>
      <c r="K101" s="87"/>
    </row>
    <row r="102" ht="22.5" customHeight="1" spans="1:11">
      <c r="A102" s="28"/>
      <c r="B102" s="20"/>
      <c r="C102" s="14" t="s">
        <v>762</v>
      </c>
      <c r="D102" s="16">
        <v>0</v>
      </c>
      <c r="E102" s="17"/>
      <c r="F102" s="18"/>
      <c r="G102" s="18"/>
      <c r="H102" s="75"/>
      <c r="I102" s="29"/>
      <c r="J102" s="29"/>
      <c r="K102" s="29"/>
    </row>
    <row r="103" ht="22.5" customHeight="1" spans="1:11">
      <c r="A103" s="28"/>
      <c r="B103" s="20"/>
      <c r="C103" s="14" t="s">
        <v>763</v>
      </c>
      <c r="D103" s="16">
        <f>IF(D101=0,0,D102/D101)*100</f>
        <v>0</v>
      </c>
      <c r="E103" s="17" t="s">
        <v>703</v>
      </c>
      <c r="F103" s="22">
        <v>95</v>
      </c>
      <c r="G103" s="39">
        <v>105</v>
      </c>
      <c r="H103" s="217" t="s">
        <v>704</v>
      </c>
      <c r="I103" s="29"/>
      <c r="J103" s="29" t="s">
        <v>705</v>
      </c>
      <c r="K103" s="29"/>
    </row>
    <row r="104" ht="22.5" customHeight="1" spans="1:11">
      <c r="A104" s="28"/>
      <c r="B104" s="20"/>
      <c r="C104" s="14" t="s">
        <v>764</v>
      </c>
      <c r="D104" s="16">
        <v>0</v>
      </c>
      <c r="E104" s="17"/>
      <c r="F104" s="18"/>
      <c r="G104" s="54"/>
      <c r="H104" s="224"/>
      <c r="I104" s="29"/>
      <c r="J104" s="29"/>
      <c r="K104" s="29"/>
    </row>
    <row r="105" ht="22.5" customHeight="1" spans="1:11">
      <c r="A105" s="28"/>
      <c r="B105" s="21"/>
      <c r="C105" s="14" t="s">
        <v>765</v>
      </c>
      <c r="D105" s="16">
        <f>IF(D104=0,0,D102/D104-1)*100</f>
        <v>0</v>
      </c>
      <c r="E105" s="17" t="s">
        <v>703</v>
      </c>
      <c r="F105" s="22">
        <v>0</v>
      </c>
      <c r="G105" s="39">
        <v>15</v>
      </c>
      <c r="H105" s="217" t="s">
        <v>704</v>
      </c>
      <c r="I105" s="86"/>
      <c r="J105" s="86" t="s">
        <v>705</v>
      </c>
      <c r="K105" s="86"/>
    </row>
    <row r="106" ht="22.5" customHeight="1" spans="1:11">
      <c r="A106" s="28" t="s">
        <v>793</v>
      </c>
      <c r="B106" s="15" t="s">
        <v>794</v>
      </c>
      <c r="C106" s="14" t="s">
        <v>761</v>
      </c>
      <c r="D106" s="16">
        <v>0</v>
      </c>
      <c r="E106" s="17"/>
      <c r="F106" s="22"/>
      <c r="G106" s="39"/>
      <c r="H106" s="119"/>
      <c r="I106" s="150"/>
      <c r="J106" s="150"/>
      <c r="K106" s="150"/>
    </row>
    <row r="107" ht="22.5" customHeight="1" spans="1:11">
      <c r="A107" s="28"/>
      <c r="B107" s="20"/>
      <c r="C107" s="14" t="s">
        <v>762</v>
      </c>
      <c r="D107" s="16">
        <v>0</v>
      </c>
      <c r="E107" s="17" t="s">
        <v>703</v>
      </c>
      <c r="F107" s="22">
        <v>0</v>
      </c>
      <c r="G107" s="39">
        <v>0</v>
      </c>
      <c r="H107" s="203" t="s">
        <v>704</v>
      </c>
      <c r="I107" s="84"/>
      <c r="J107" s="84" t="s">
        <v>705</v>
      </c>
      <c r="K107" s="84"/>
    </row>
    <row r="108" ht="22.5" customHeight="1" spans="1:11">
      <c r="A108" s="28"/>
      <c r="B108" s="20"/>
      <c r="C108" s="14" t="s">
        <v>763</v>
      </c>
      <c r="D108" s="16">
        <f>IF(D106=0,0,D107/D106)*100</f>
        <v>0</v>
      </c>
      <c r="E108" s="17" t="s">
        <v>703</v>
      </c>
      <c r="F108" s="22">
        <v>95</v>
      </c>
      <c r="G108" s="39">
        <v>105</v>
      </c>
      <c r="H108" s="203" t="s">
        <v>704</v>
      </c>
      <c r="I108" s="84"/>
      <c r="J108" s="84" t="s">
        <v>705</v>
      </c>
      <c r="K108" s="84"/>
    </row>
    <row r="109" ht="22.5" customHeight="1" spans="1:11">
      <c r="A109" s="28"/>
      <c r="B109" s="20"/>
      <c r="C109" s="14" t="s">
        <v>764</v>
      </c>
      <c r="D109" s="16">
        <v>0</v>
      </c>
      <c r="E109" s="17"/>
      <c r="F109" s="22"/>
      <c r="G109" s="39"/>
      <c r="H109" s="119"/>
      <c r="I109" s="150"/>
      <c r="J109" s="150"/>
      <c r="K109" s="150"/>
    </row>
    <row r="110" ht="22.5" customHeight="1" spans="1:11">
      <c r="A110" s="56"/>
      <c r="B110" s="128"/>
      <c r="C110" s="43" t="s">
        <v>765</v>
      </c>
      <c r="D110" s="100">
        <f>IF(D109=0,0,(D107-D109)/D109)*100</f>
        <v>0</v>
      </c>
      <c r="E110" s="46" t="s">
        <v>703</v>
      </c>
      <c r="F110" s="47">
        <v>-10</v>
      </c>
      <c r="G110" s="48">
        <v>15</v>
      </c>
      <c r="H110" s="203" t="s">
        <v>704</v>
      </c>
      <c r="I110" s="84"/>
      <c r="J110" s="84" t="s">
        <v>705</v>
      </c>
      <c r="K110" s="84"/>
    </row>
    <row r="111" ht="22.5" customHeight="1" spans="1:11">
      <c r="A111" s="59" t="s">
        <v>795</v>
      </c>
      <c r="B111" s="60" t="s">
        <v>796</v>
      </c>
      <c r="C111" s="61" t="s">
        <v>761</v>
      </c>
      <c r="D111" s="109">
        <v>0</v>
      </c>
      <c r="E111" s="63"/>
      <c r="F111" s="64"/>
      <c r="G111" s="64"/>
      <c r="H111" s="65"/>
      <c r="I111" s="87"/>
      <c r="J111" s="87"/>
      <c r="K111" s="87"/>
    </row>
    <row r="112" ht="22.5" customHeight="1" spans="1:11">
      <c r="A112" s="28"/>
      <c r="B112" s="20"/>
      <c r="C112" s="14" t="s">
        <v>762</v>
      </c>
      <c r="D112" s="16">
        <v>0</v>
      </c>
      <c r="E112" s="17"/>
      <c r="F112" s="18"/>
      <c r="G112" s="18"/>
      <c r="H112" s="19"/>
      <c r="I112" s="29"/>
      <c r="J112" s="29"/>
      <c r="K112" s="29"/>
    </row>
    <row r="113" ht="22.5" customHeight="1" spans="1:11">
      <c r="A113" s="28"/>
      <c r="B113" s="20"/>
      <c r="C113" s="14" t="s">
        <v>797</v>
      </c>
      <c r="D113" s="225">
        <v>0</v>
      </c>
      <c r="E113" s="17"/>
      <c r="F113" s="18"/>
      <c r="G113" s="18"/>
      <c r="H113" s="75"/>
      <c r="I113" s="29"/>
      <c r="J113" s="29"/>
      <c r="K113" s="29"/>
    </row>
    <row r="114" ht="22.5" customHeight="1" spans="1:11">
      <c r="A114" s="28"/>
      <c r="B114" s="20"/>
      <c r="C114" s="14" t="s">
        <v>763</v>
      </c>
      <c r="D114" s="16">
        <f>IF(D111=0,0,D112/D111)*100</f>
        <v>0</v>
      </c>
      <c r="E114" s="17" t="s">
        <v>703</v>
      </c>
      <c r="F114" s="22">
        <v>95</v>
      </c>
      <c r="G114" s="39">
        <v>105</v>
      </c>
      <c r="H114" s="215" t="s">
        <v>704</v>
      </c>
      <c r="I114" s="29"/>
      <c r="J114" s="29" t="s">
        <v>705</v>
      </c>
      <c r="K114" s="29"/>
    </row>
    <row r="115" ht="22.5" customHeight="1" spans="1:11">
      <c r="A115" s="28"/>
      <c r="B115" s="20"/>
      <c r="C115" s="14" t="s">
        <v>764</v>
      </c>
      <c r="D115" s="16">
        <v>0</v>
      </c>
      <c r="E115" s="17"/>
      <c r="F115" s="18"/>
      <c r="G115" s="18"/>
      <c r="H115" s="75"/>
      <c r="I115" s="86"/>
      <c r="J115" s="86"/>
      <c r="K115" s="86"/>
    </row>
    <row r="116" ht="22.5" customHeight="1" spans="1:11">
      <c r="A116" s="26"/>
      <c r="B116" s="76"/>
      <c r="C116" s="43" t="s">
        <v>797</v>
      </c>
      <c r="D116" s="222">
        <v>0</v>
      </c>
      <c r="E116" s="46"/>
      <c r="F116" s="47"/>
      <c r="G116" s="48"/>
      <c r="H116" s="83"/>
      <c r="I116" s="83"/>
      <c r="J116" s="83"/>
      <c r="K116" s="83"/>
    </row>
    <row r="117" ht="22.5" customHeight="1" spans="1:11">
      <c r="A117" s="28"/>
      <c r="B117" s="21"/>
      <c r="C117" s="61" t="s">
        <v>765</v>
      </c>
      <c r="D117" s="109">
        <f>IF(D115=0,0,D112/D115-1)*100</f>
        <v>0</v>
      </c>
      <c r="E117" s="63" t="s">
        <v>703</v>
      </c>
      <c r="F117" s="71">
        <v>-10</v>
      </c>
      <c r="G117" s="120">
        <v>30</v>
      </c>
      <c r="H117" s="215" t="s">
        <v>704</v>
      </c>
      <c r="I117" s="87"/>
      <c r="J117" s="87" t="s">
        <v>705</v>
      </c>
      <c r="K117" s="87"/>
    </row>
    <row r="118" ht="22.5" customHeight="1" spans="1:11">
      <c r="A118" s="28" t="s">
        <v>798</v>
      </c>
      <c r="B118" s="15" t="s">
        <v>769</v>
      </c>
      <c r="C118" s="14" t="s">
        <v>761</v>
      </c>
      <c r="D118" s="16">
        <v>0</v>
      </c>
      <c r="E118" s="17"/>
      <c r="F118" s="18"/>
      <c r="G118" s="18"/>
      <c r="H118" s="19"/>
      <c r="I118" s="29"/>
      <c r="J118" s="29"/>
      <c r="K118" s="29"/>
    </row>
    <row r="119" ht="22.5" customHeight="1" spans="1:11">
      <c r="A119" s="28"/>
      <c r="B119" s="20"/>
      <c r="C119" s="14" t="s">
        <v>762</v>
      </c>
      <c r="D119" s="16">
        <v>0</v>
      </c>
      <c r="E119" s="17"/>
      <c r="F119" s="18"/>
      <c r="G119" s="18"/>
      <c r="H119" s="75"/>
      <c r="I119" s="29"/>
      <c r="J119" s="29"/>
      <c r="K119" s="29"/>
    </row>
    <row r="120" ht="22.5" customHeight="1" spans="1:11">
      <c r="A120" s="28"/>
      <c r="B120" s="20"/>
      <c r="C120" s="14" t="s">
        <v>763</v>
      </c>
      <c r="D120" s="16">
        <f>IF(D118=0,0,D119/D118)*100</f>
        <v>0</v>
      </c>
      <c r="E120" s="17" t="s">
        <v>703</v>
      </c>
      <c r="F120" s="22">
        <v>95</v>
      </c>
      <c r="G120" s="39">
        <v>105</v>
      </c>
      <c r="H120" s="215" t="s">
        <v>704</v>
      </c>
      <c r="I120" s="29"/>
      <c r="J120" s="29" t="s">
        <v>705</v>
      </c>
      <c r="K120" s="29"/>
    </row>
    <row r="121" ht="22.5" customHeight="1" spans="1:11">
      <c r="A121" s="28"/>
      <c r="B121" s="20"/>
      <c r="C121" s="14" t="s">
        <v>764</v>
      </c>
      <c r="D121" s="16">
        <v>0</v>
      </c>
      <c r="E121" s="17"/>
      <c r="F121" s="18"/>
      <c r="G121" s="18"/>
      <c r="H121" s="75"/>
      <c r="I121" s="29"/>
      <c r="J121" s="29"/>
      <c r="K121" s="29"/>
    </row>
    <row r="122" ht="22.5" customHeight="1" spans="1:11">
      <c r="A122" s="28"/>
      <c r="B122" s="21"/>
      <c r="C122" s="14" t="s">
        <v>765</v>
      </c>
      <c r="D122" s="16">
        <f>IF(D121=0,0,D119/D121-1)*100</f>
        <v>0</v>
      </c>
      <c r="E122" s="17" t="s">
        <v>703</v>
      </c>
      <c r="F122" s="22">
        <v>-30</v>
      </c>
      <c r="G122" s="39">
        <v>30</v>
      </c>
      <c r="H122" s="217" t="s">
        <v>704</v>
      </c>
      <c r="I122" s="29"/>
      <c r="J122" s="29" t="s">
        <v>705</v>
      </c>
      <c r="K122" s="29"/>
    </row>
    <row r="123" ht="22.5" customHeight="1" spans="1:11">
      <c r="A123" s="28" t="s">
        <v>799</v>
      </c>
      <c r="B123" s="15" t="s">
        <v>800</v>
      </c>
      <c r="C123" s="14" t="s">
        <v>801</v>
      </c>
      <c r="D123" s="16">
        <v>0</v>
      </c>
      <c r="E123" s="17" t="s">
        <v>703</v>
      </c>
      <c r="F123" s="22">
        <v>0</v>
      </c>
      <c r="G123" s="54"/>
      <c r="H123" s="217" t="s">
        <v>704</v>
      </c>
      <c r="I123" s="29"/>
      <c r="J123" s="29" t="s">
        <v>705</v>
      </c>
      <c r="K123" s="29"/>
    </row>
    <row r="124" ht="22.5" customHeight="1" spans="1:11">
      <c r="A124" s="28"/>
      <c r="B124" s="20"/>
      <c r="C124" s="14" t="s">
        <v>802</v>
      </c>
      <c r="D124" s="16">
        <v>0</v>
      </c>
      <c r="E124" s="17" t="s">
        <v>703</v>
      </c>
      <c r="F124" s="22">
        <v>0</v>
      </c>
      <c r="G124" s="54"/>
      <c r="H124" s="217" t="s">
        <v>704</v>
      </c>
      <c r="I124" s="29"/>
      <c r="J124" s="29" t="s">
        <v>705</v>
      </c>
      <c r="K124" s="29"/>
    </row>
    <row r="125" ht="22.5" customHeight="1" spans="1:11">
      <c r="A125" s="28"/>
      <c r="B125" s="21"/>
      <c r="C125" s="14" t="s">
        <v>803</v>
      </c>
      <c r="D125" s="16">
        <f>IF(D97=0,0,D124/D97)*12</f>
        <v>0</v>
      </c>
      <c r="E125" s="17" t="s">
        <v>703</v>
      </c>
      <c r="F125" s="22">
        <v>6</v>
      </c>
      <c r="G125" s="54"/>
      <c r="H125" s="215" t="s">
        <v>704</v>
      </c>
      <c r="I125" s="29"/>
      <c r="J125" s="29" t="s">
        <v>705</v>
      </c>
      <c r="K125" s="29"/>
    </row>
    <row r="126" ht="22.5" customHeight="1" spans="1:11">
      <c r="A126" s="33" t="s">
        <v>804</v>
      </c>
      <c r="B126" s="33"/>
      <c r="C126" s="33"/>
      <c r="D126" s="216"/>
      <c r="E126" s="35"/>
      <c r="F126" s="35"/>
      <c r="G126" s="35"/>
      <c r="H126" s="36"/>
      <c r="I126" s="81"/>
      <c r="J126" s="81"/>
      <c r="K126" s="81"/>
    </row>
    <row r="127" ht="22.5" customHeight="1" spans="1:11">
      <c r="A127" s="28" t="s">
        <v>805</v>
      </c>
      <c r="B127" s="15" t="s">
        <v>806</v>
      </c>
      <c r="C127" s="14" t="s">
        <v>807</v>
      </c>
      <c r="D127" s="25">
        <v>0</v>
      </c>
      <c r="E127" s="17"/>
      <c r="F127" s="214"/>
      <c r="G127" s="214"/>
      <c r="H127" s="19"/>
      <c r="I127" s="29"/>
      <c r="J127" s="29"/>
      <c r="K127" s="29"/>
    </row>
    <row r="128" ht="22.5" customHeight="1" spans="1:11">
      <c r="A128" s="28"/>
      <c r="B128" s="20"/>
      <c r="C128" s="14" t="s">
        <v>808</v>
      </c>
      <c r="D128" s="25">
        <v>0</v>
      </c>
      <c r="E128" s="17"/>
      <c r="F128" s="214"/>
      <c r="G128" s="214"/>
      <c r="H128" s="75"/>
      <c r="I128" s="29"/>
      <c r="J128" s="29"/>
      <c r="K128" s="29"/>
    </row>
    <row r="129" ht="22.5" customHeight="1" spans="1:11">
      <c r="A129" s="28"/>
      <c r="B129" s="21"/>
      <c r="C129" s="14" t="s">
        <v>765</v>
      </c>
      <c r="D129" s="16">
        <f>IF(D128=0,0,D127/D128-1)*100</f>
        <v>0</v>
      </c>
      <c r="E129" s="17" t="s">
        <v>703</v>
      </c>
      <c r="F129" s="22">
        <v>0</v>
      </c>
      <c r="G129" s="39">
        <v>10</v>
      </c>
      <c r="H129" s="215" t="s">
        <v>704</v>
      </c>
      <c r="I129" s="29"/>
      <c r="J129" s="29" t="s">
        <v>705</v>
      </c>
      <c r="K129" s="29"/>
    </row>
    <row r="130" ht="22.5" customHeight="1" spans="1:11">
      <c r="A130" s="28" t="s">
        <v>809</v>
      </c>
      <c r="B130" s="15" t="s">
        <v>810</v>
      </c>
      <c r="C130" s="14" t="s">
        <v>807</v>
      </c>
      <c r="D130" s="25">
        <v>0</v>
      </c>
      <c r="E130" s="17"/>
      <c r="F130" s="18"/>
      <c r="G130" s="18"/>
      <c r="H130" s="19"/>
      <c r="I130" s="29"/>
      <c r="J130" s="29"/>
      <c r="K130" s="29"/>
    </row>
    <row r="131" ht="22.5" customHeight="1" spans="1:11">
      <c r="A131" s="28"/>
      <c r="B131" s="20"/>
      <c r="C131" s="14" t="s">
        <v>808</v>
      </c>
      <c r="D131" s="25">
        <v>0</v>
      </c>
      <c r="E131" s="17"/>
      <c r="F131" s="18"/>
      <c r="G131" s="18"/>
      <c r="H131" s="75"/>
      <c r="I131" s="29"/>
      <c r="J131" s="29"/>
      <c r="K131" s="29"/>
    </row>
    <row r="132" ht="22.5" customHeight="1" spans="1:11">
      <c r="A132" s="28"/>
      <c r="B132" s="21"/>
      <c r="C132" s="14" t="s">
        <v>765</v>
      </c>
      <c r="D132" s="16">
        <f>IF(D131=0,0,D130/D131-1)*100</f>
        <v>0</v>
      </c>
      <c r="E132" s="17" t="s">
        <v>703</v>
      </c>
      <c r="F132" s="22">
        <v>0</v>
      </c>
      <c r="G132" s="39">
        <v>10</v>
      </c>
      <c r="H132" s="215" t="s">
        <v>704</v>
      </c>
      <c r="I132" s="29"/>
      <c r="J132" s="29" t="s">
        <v>705</v>
      </c>
      <c r="K132" s="29"/>
    </row>
    <row r="133" ht="22.5" customHeight="1" spans="1:11">
      <c r="A133" s="28" t="s">
        <v>811</v>
      </c>
      <c r="B133" s="15" t="s">
        <v>812</v>
      </c>
      <c r="C133" s="14" t="s">
        <v>807</v>
      </c>
      <c r="D133" s="25">
        <f>D130-D137</f>
        <v>0</v>
      </c>
      <c r="E133" s="17"/>
      <c r="F133" s="18"/>
      <c r="G133" s="18"/>
      <c r="H133" s="19"/>
      <c r="I133" s="29"/>
      <c r="J133" s="29"/>
      <c r="K133" s="29"/>
    </row>
    <row r="134" ht="22.5" customHeight="1" spans="1:11">
      <c r="A134" s="28"/>
      <c r="B134" s="20"/>
      <c r="C134" s="14" t="s">
        <v>808</v>
      </c>
      <c r="D134" s="25">
        <f>D131-D138</f>
        <v>0</v>
      </c>
      <c r="E134" s="17"/>
      <c r="F134" s="18"/>
      <c r="G134" s="18"/>
      <c r="H134" s="75"/>
      <c r="I134" s="29"/>
      <c r="J134" s="29"/>
      <c r="K134" s="29"/>
    </row>
    <row r="135" ht="22.5" customHeight="1" spans="1:11">
      <c r="A135" s="28"/>
      <c r="B135" s="20"/>
      <c r="C135" s="14" t="s">
        <v>765</v>
      </c>
      <c r="D135" s="16">
        <f>IF(D134=0,0,D133/D134-1)*100</f>
        <v>0</v>
      </c>
      <c r="E135" s="17" t="s">
        <v>703</v>
      </c>
      <c r="F135" s="22">
        <v>0</v>
      </c>
      <c r="G135" s="39">
        <v>10</v>
      </c>
      <c r="H135" s="215" t="s">
        <v>704</v>
      </c>
      <c r="I135" s="29"/>
      <c r="J135" s="29" t="s">
        <v>705</v>
      </c>
      <c r="K135" s="29"/>
    </row>
    <row r="136" ht="22.5" customHeight="1" spans="1:11">
      <c r="A136" s="28"/>
      <c r="B136" s="21"/>
      <c r="C136" s="14" t="s">
        <v>813</v>
      </c>
      <c r="D136" s="25">
        <v>0</v>
      </c>
      <c r="E136" s="17" t="s">
        <v>703</v>
      </c>
      <c r="F136" s="22">
        <f>IF(D133&lt;=D134,D133,D134)</f>
        <v>0</v>
      </c>
      <c r="G136" s="22">
        <f>IF(D133&lt;=D134,D134,D133)</f>
        <v>0</v>
      </c>
      <c r="H136" s="23" t="s">
        <v>704</v>
      </c>
      <c r="I136" s="29"/>
      <c r="J136" s="29" t="s">
        <v>705</v>
      </c>
      <c r="K136" s="29"/>
    </row>
    <row r="137" ht="22.5" customHeight="1" spans="1:11">
      <c r="A137" s="28" t="s">
        <v>814</v>
      </c>
      <c r="B137" s="15" t="s">
        <v>815</v>
      </c>
      <c r="C137" s="14" t="s">
        <v>807</v>
      </c>
      <c r="D137" s="25">
        <v>0</v>
      </c>
      <c r="E137" s="17"/>
      <c r="F137" s="18"/>
      <c r="G137" s="18"/>
      <c r="H137" s="19"/>
      <c r="I137" s="29"/>
      <c r="J137" s="29"/>
      <c r="K137" s="29"/>
    </row>
    <row r="138" ht="22.5" customHeight="1" spans="1:11">
      <c r="A138" s="28"/>
      <c r="B138" s="20"/>
      <c r="C138" s="14" t="s">
        <v>808</v>
      </c>
      <c r="D138" s="25">
        <v>0</v>
      </c>
      <c r="E138" s="17"/>
      <c r="F138" s="18"/>
      <c r="G138" s="18"/>
      <c r="H138" s="75"/>
      <c r="I138" s="29"/>
      <c r="J138" s="29"/>
      <c r="K138" s="29"/>
    </row>
    <row r="139" ht="22.5" customHeight="1" spans="1:11">
      <c r="A139" s="28"/>
      <c r="B139" s="20"/>
      <c r="C139" s="14" t="s">
        <v>765</v>
      </c>
      <c r="D139" s="16">
        <f>IF(D138=0,0,D137/D138-1)*100</f>
        <v>0</v>
      </c>
      <c r="E139" s="17" t="s">
        <v>703</v>
      </c>
      <c r="F139" s="22">
        <v>0</v>
      </c>
      <c r="G139" s="39">
        <v>10</v>
      </c>
      <c r="H139" s="215" t="s">
        <v>704</v>
      </c>
      <c r="I139" s="29"/>
      <c r="J139" s="29" t="s">
        <v>705</v>
      </c>
      <c r="K139" s="29"/>
    </row>
    <row r="140" ht="22.5" customHeight="1" spans="1:11">
      <c r="A140" s="28"/>
      <c r="B140" s="21"/>
      <c r="C140" s="14" t="s">
        <v>813</v>
      </c>
      <c r="D140" s="25">
        <v>0</v>
      </c>
      <c r="E140" s="17" t="s">
        <v>703</v>
      </c>
      <c r="F140" s="22">
        <f>IF(D137&lt;=D138,D137,D138)</f>
        <v>0</v>
      </c>
      <c r="G140" s="22">
        <f>IF(D137&lt;=D138,D138,D137)</f>
        <v>0</v>
      </c>
      <c r="H140" s="23" t="s">
        <v>704</v>
      </c>
      <c r="I140" s="29"/>
      <c r="J140" s="29" t="s">
        <v>705</v>
      </c>
      <c r="K140" s="29"/>
    </row>
    <row r="141" ht="22.5" customHeight="1" spans="1:11">
      <c r="A141" s="28" t="s">
        <v>816</v>
      </c>
      <c r="B141" s="15" t="s">
        <v>817</v>
      </c>
      <c r="C141" s="14" t="s">
        <v>807</v>
      </c>
      <c r="D141" s="25">
        <v>0</v>
      </c>
      <c r="E141" s="17"/>
      <c r="F141" s="18"/>
      <c r="G141" s="18"/>
      <c r="H141" s="19"/>
      <c r="I141" s="29"/>
      <c r="J141" s="29"/>
      <c r="K141" s="29"/>
    </row>
    <row r="142" ht="22.5" customHeight="1" spans="1:11">
      <c r="A142" s="28"/>
      <c r="B142" s="20"/>
      <c r="C142" s="14" t="s">
        <v>808</v>
      </c>
      <c r="D142" s="25">
        <v>0</v>
      </c>
      <c r="E142" s="17"/>
      <c r="F142" s="18"/>
      <c r="G142" s="18"/>
      <c r="H142" s="75"/>
      <c r="I142" s="29"/>
      <c r="J142" s="29"/>
      <c r="K142" s="29"/>
    </row>
    <row r="143" ht="22.5" customHeight="1" spans="1:11">
      <c r="A143" s="28"/>
      <c r="B143" s="20"/>
      <c r="C143" s="14" t="s">
        <v>765</v>
      </c>
      <c r="D143" s="16">
        <f>IF(D142=0,0,D141/D142-1)*100</f>
        <v>0</v>
      </c>
      <c r="E143" s="17" t="s">
        <v>703</v>
      </c>
      <c r="F143" s="22">
        <v>-50</v>
      </c>
      <c r="G143" s="39">
        <v>0</v>
      </c>
      <c r="H143" s="215" t="s">
        <v>704</v>
      </c>
      <c r="I143" s="29"/>
      <c r="J143" s="29" t="s">
        <v>705</v>
      </c>
      <c r="K143" s="29"/>
    </row>
    <row r="144" ht="22.5" customHeight="1" spans="1:11">
      <c r="A144" s="28"/>
      <c r="B144" s="21"/>
      <c r="C144" s="14" t="s">
        <v>813</v>
      </c>
      <c r="D144" s="25">
        <v>0</v>
      </c>
      <c r="E144" s="17" t="s">
        <v>703</v>
      </c>
      <c r="F144" s="22">
        <f>IF(D141&lt;=D142,D141,D142)</f>
        <v>0</v>
      </c>
      <c r="G144" s="22">
        <f>IF(D141&lt;=D142,D142,D141)</f>
        <v>0</v>
      </c>
      <c r="H144" s="23" t="s">
        <v>704</v>
      </c>
      <c r="I144" s="29"/>
      <c r="J144" s="29" t="s">
        <v>705</v>
      </c>
      <c r="K144" s="29"/>
    </row>
    <row r="145" ht="22.5" customHeight="1" spans="1:11">
      <c r="A145" s="28" t="s">
        <v>818</v>
      </c>
      <c r="B145" s="15" t="s">
        <v>819</v>
      </c>
      <c r="C145" s="14" t="s">
        <v>807</v>
      </c>
      <c r="D145" s="25">
        <v>0</v>
      </c>
      <c r="E145" s="17"/>
      <c r="F145" s="18"/>
      <c r="G145" s="18"/>
      <c r="H145" s="19"/>
      <c r="I145" s="29"/>
      <c r="J145" s="29"/>
      <c r="K145" s="29"/>
    </row>
    <row r="146" ht="22.5" customHeight="1" spans="1:11">
      <c r="A146" s="28"/>
      <c r="B146" s="20"/>
      <c r="C146" s="14" t="s">
        <v>808</v>
      </c>
      <c r="D146" s="25">
        <v>0</v>
      </c>
      <c r="E146" s="17"/>
      <c r="F146" s="18"/>
      <c r="G146" s="18"/>
      <c r="H146" s="75"/>
      <c r="I146" s="29"/>
      <c r="J146" s="29"/>
      <c r="K146" s="29"/>
    </row>
    <row r="147" ht="22.5" customHeight="1" spans="1:11">
      <c r="A147" s="28"/>
      <c r="B147" s="20"/>
      <c r="C147" s="14" t="s">
        <v>765</v>
      </c>
      <c r="D147" s="16">
        <f>IF(D146=0,0,D145/D146-1)*100</f>
        <v>0</v>
      </c>
      <c r="E147" s="17" t="s">
        <v>703</v>
      </c>
      <c r="F147" s="22">
        <v>0</v>
      </c>
      <c r="G147" s="39">
        <v>10</v>
      </c>
      <c r="H147" s="215" t="s">
        <v>704</v>
      </c>
      <c r="I147" s="29"/>
      <c r="J147" s="29" t="s">
        <v>705</v>
      </c>
      <c r="K147" s="29"/>
    </row>
    <row r="148" ht="22.5" customHeight="1" spans="1:11">
      <c r="A148" s="28"/>
      <c r="B148" s="21"/>
      <c r="C148" s="14" t="s">
        <v>813</v>
      </c>
      <c r="D148" s="25">
        <v>0</v>
      </c>
      <c r="E148" s="17" t="s">
        <v>703</v>
      </c>
      <c r="F148" s="22">
        <f>IF(D145&lt;=D146,D145,D146)</f>
        <v>0</v>
      </c>
      <c r="G148" s="22">
        <f>IF(D145&lt;=D146,D146,D145)</f>
        <v>0</v>
      </c>
      <c r="H148" s="23" t="s">
        <v>704</v>
      </c>
      <c r="I148" s="29"/>
      <c r="J148" s="29" t="s">
        <v>705</v>
      </c>
      <c r="K148" s="29"/>
    </row>
    <row r="149" ht="22.5" customHeight="1" spans="1:11">
      <c r="A149" s="28" t="s">
        <v>820</v>
      </c>
      <c r="B149" s="15" t="s">
        <v>769</v>
      </c>
      <c r="C149" s="14" t="s">
        <v>821</v>
      </c>
      <c r="D149" s="25">
        <v>0</v>
      </c>
      <c r="E149" s="17"/>
      <c r="F149" s="18"/>
      <c r="G149" s="18"/>
      <c r="H149" s="19"/>
      <c r="I149" s="29"/>
      <c r="J149" s="29"/>
      <c r="K149" s="29"/>
    </row>
    <row r="150" ht="22.5" customHeight="1" spans="1:11">
      <c r="A150" s="28"/>
      <c r="B150" s="20"/>
      <c r="C150" s="14" t="s">
        <v>822</v>
      </c>
      <c r="D150" s="25">
        <v>0</v>
      </c>
      <c r="E150" s="17"/>
      <c r="F150" s="18"/>
      <c r="G150" s="18"/>
      <c r="H150" s="75"/>
      <c r="I150" s="29"/>
      <c r="J150" s="29"/>
      <c r="K150" s="29"/>
    </row>
    <row r="151" ht="22.5" customHeight="1" spans="1:11">
      <c r="A151" s="28"/>
      <c r="B151" s="21"/>
      <c r="C151" s="14" t="s">
        <v>765</v>
      </c>
      <c r="D151" s="16">
        <f>IF(D150=0,0,D149/D150-1)*100</f>
        <v>0</v>
      </c>
      <c r="E151" s="17" t="s">
        <v>703</v>
      </c>
      <c r="F151" s="22">
        <v>0</v>
      </c>
      <c r="G151" s="39">
        <v>25</v>
      </c>
      <c r="H151" s="215" t="s">
        <v>704</v>
      </c>
      <c r="I151" s="29"/>
      <c r="J151" s="29" t="s">
        <v>705</v>
      </c>
      <c r="K151" s="29"/>
    </row>
    <row r="152" ht="22.5" customHeight="1" spans="1:11">
      <c r="A152" s="28" t="s">
        <v>823</v>
      </c>
      <c r="B152" s="15" t="s">
        <v>769</v>
      </c>
      <c r="C152" s="14" t="s">
        <v>821</v>
      </c>
      <c r="D152" s="25">
        <v>0</v>
      </c>
      <c r="E152" s="17"/>
      <c r="F152" s="18"/>
      <c r="G152" s="18"/>
      <c r="H152" s="19"/>
      <c r="I152" s="29"/>
      <c r="J152" s="29"/>
      <c r="K152" s="29"/>
    </row>
    <row r="153" ht="22.5" customHeight="1" spans="1:11">
      <c r="A153" s="28"/>
      <c r="B153" s="20"/>
      <c r="C153" s="14" t="s">
        <v>822</v>
      </c>
      <c r="D153" s="25">
        <v>0</v>
      </c>
      <c r="E153" s="17"/>
      <c r="F153" s="18"/>
      <c r="G153" s="18"/>
      <c r="H153" s="75"/>
      <c r="I153" s="29"/>
      <c r="J153" s="29"/>
      <c r="K153" s="29"/>
    </row>
    <row r="154" ht="22.5" customHeight="1" spans="1:11">
      <c r="A154" s="28"/>
      <c r="B154" s="21"/>
      <c r="C154" s="14" t="s">
        <v>765</v>
      </c>
      <c r="D154" s="100">
        <f>IF(D153=0,0,D152/D153-1)*100</f>
        <v>0</v>
      </c>
      <c r="E154" s="17" t="s">
        <v>703</v>
      </c>
      <c r="F154" s="22">
        <v>0</v>
      </c>
      <c r="G154" s="39">
        <v>30</v>
      </c>
      <c r="H154" s="217" t="s">
        <v>704</v>
      </c>
      <c r="I154" s="86"/>
      <c r="J154" s="86" t="s">
        <v>705</v>
      </c>
      <c r="K154" s="86"/>
    </row>
    <row r="155" ht="22.5" customHeight="1" spans="1:11">
      <c r="A155" s="28" t="s">
        <v>824</v>
      </c>
      <c r="B155" s="15" t="s">
        <v>825</v>
      </c>
      <c r="C155" s="135" t="s">
        <v>826</v>
      </c>
      <c r="D155" s="226">
        <v>0</v>
      </c>
      <c r="E155" s="17"/>
      <c r="F155" s="22"/>
      <c r="G155" s="39"/>
      <c r="H155" s="119"/>
      <c r="I155" s="150"/>
      <c r="J155" s="150"/>
      <c r="K155" s="150"/>
    </row>
    <row r="156" ht="22.5" customHeight="1" spans="1:11">
      <c r="A156" s="28"/>
      <c r="B156" s="20"/>
      <c r="C156" s="152" t="s">
        <v>827</v>
      </c>
      <c r="D156" s="226">
        <v>0</v>
      </c>
      <c r="E156" s="46"/>
      <c r="F156" s="47"/>
      <c r="G156" s="48"/>
      <c r="H156" s="119"/>
      <c r="I156" s="150"/>
      <c r="J156" s="150"/>
      <c r="K156" s="150"/>
    </row>
    <row r="157" ht="27" customHeight="1" spans="1:11">
      <c r="A157" s="28"/>
      <c r="B157" s="168"/>
      <c r="C157" s="198" t="s">
        <v>828</v>
      </c>
      <c r="D157" s="227">
        <f>((D146+D149)-D152)-D155+D156</f>
        <v>0</v>
      </c>
      <c r="E157" s="201"/>
      <c r="F157" s="202"/>
      <c r="G157" s="202"/>
      <c r="H157" s="203"/>
      <c r="I157" s="207"/>
      <c r="J157" s="207"/>
      <c r="K157" s="207"/>
    </row>
    <row r="158" ht="22.5" customHeight="1" spans="1:11">
      <c r="A158" s="28"/>
      <c r="B158" s="169"/>
      <c r="C158" s="144" t="s">
        <v>829</v>
      </c>
      <c r="D158" s="227">
        <f>IF(D157=0,0,(D145-D157)/D157)*100</f>
        <v>0</v>
      </c>
      <c r="E158" s="201" t="s">
        <v>703</v>
      </c>
      <c r="F158" s="202">
        <v>-0.01</v>
      </c>
      <c r="G158" s="202">
        <v>0.01</v>
      </c>
      <c r="H158" s="203" t="s">
        <v>704</v>
      </c>
      <c r="I158" s="207"/>
      <c r="J158" s="207" t="s">
        <v>705</v>
      </c>
      <c r="K158" s="207"/>
    </row>
    <row r="159" ht="22.5" customHeight="1" spans="1:11">
      <c r="A159" s="90" t="s">
        <v>830</v>
      </c>
      <c r="B159" s="60" t="s">
        <v>831</v>
      </c>
      <c r="C159" s="61" t="s">
        <v>821</v>
      </c>
      <c r="D159" s="102">
        <v>0</v>
      </c>
      <c r="E159" s="63"/>
      <c r="F159" s="64"/>
      <c r="G159" s="64"/>
      <c r="H159" s="65"/>
      <c r="I159" s="87"/>
      <c r="J159" s="87"/>
      <c r="K159" s="87"/>
    </row>
    <row r="160" ht="22.5" customHeight="1" spans="1:11">
      <c r="A160" s="96"/>
      <c r="B160" s="20"/>
      <c r="C160" s="14" t="s">
        <v>822</v>
      </c>
      <c r="D160" s="25">
        <v>0</v>
      </c>
      <c r="E160" s="17"/>
      <c r="F160" s="18"/>
      <c r="G160" s="18"/>
      <c r="H160" s="75"/>
      <c r="I160" s="29"/>
      <c r="J160" s="29"/>
      <c r="K160" s="29"/>
    </row>
    <row r="161" ht="22.5" customHeight="1" spans="1:11">
      <c r="A161" s="96"/>
      <c r="B161" s="20"/>
      <c r="C161" s="14" t="s">
        <v>765</v>
      </c>
      <c r="D161" s="16">
        <f>IF(D160=0,0,D159/D160-1)*100</f>
        <v>0</v>
      </c>
      <c r="E161" s="17" t="s">
        <v>703</v>
      </c>
      <c r="F161" s="22">
        <v>0</v>
      </c>
      <c r="G161" s="39">
        <v>10</v>
      </c>
      <c r="H161" s="215" t="s">
        <v>704</v>
      </c>
      <c r="I161" s="29"/>
      <c r="J161" s="29" t="s">
        <v>705</v>
      </c>
      <c r="K161" s="29"/>
    </row>
    <row r="162" ht="22.5" customHeight="1" spans="1:11">
      <c r="A162" s="97"/>
      <c r="B162" s="21"/>
      <c r="C162" s="14" t="s">
        <v>813</v>
      </c>
      <c r="D162" s="25">
        <v>0</v>
      </c>
      <c r="E162" s="17" t="s">
        <v>703</v>
      </c>
      <c r="F162" s="22">
        <f>IF(D159&lt;=D160,D159,D160)</f>
        <v>0</v>
      </c>
      <c r="G162" s="22">
        <f>IF(D159&lt;=D160,D160,D159)</f>
        <v>0</v>
      </c>
      <c r="H162" s="23" t="s">
        <v>704</v>
      </c>
      <c r="I162" s="29"/>
      <c r="J162" s="29" t="s">
        <v>705</v>
      </c>
      <c r="K162" s="29"/>
    </row>
    <row r="163" ht="22.5" customHeight="1" spans="1:11">
      <c r="A163" s="28" t="s">
        <v>832</v>
      </c>
      <c r="B163" s="15" t="s">
        <v>833</v>
      </c>
      <c r="C163" s="14" t="s">
        <v>807</v>
      </c>
      <c r="D163" s="25">
        <f>D159-D167</f>
        <v>0</v>
      </c>
      <c r="E163" s="17"/>
      <c r="F163" s="18"/>
      <c r="G163" s="18"/>
      <c r="H163" s="19"/>
      <c r="I163" s="29"/>
      <c r="J163" s="29"/>
      <c r="K163" s="29"/>
    </row>
    <row r="164" ht="22.5" customHeight="1" spans="1:11">
      <c r="A164" s="28"/>
      <c r="B164" s="20"/>
      <c r="C164" s="14" t="s">
        <v>808</v>
      </c>
      <c r="D164" s="25">
        <f>D160-D168</f>
        <v>0</v>
      </c>
      <c r="E164" s="17"/>
      <c r="F164" s="18"/>
      <c r="G164" s="18"/>
      <c r="H164" s="75"/>
      <c r="I164" s="29"/>
      <c r="J164" s="29"/>
      <c r="K164" s="29"/>
    </row>
    <row r="165" ht="22.5" customHeight="1" spans="1:11">
      <c r="A165" s="28"/>
      <c r="B165" s="20"/>
      <c r="C165" s="14" t="s">
        <v>765</v>
      </c>
      <c r="D165" s="16">
        <f>IF(D164=0,0,D163/D164-1)*100</f>
        <v>0</v>
      </c>
      <c r="E165" s="17" t="s">
        <v>703</v>
      </c>
      <c r="F165" s="22">
        <v>0</v>
      </c>
      <c r="G165" s="39">
        <v>10</v>
      </c>
      <c r="H165" s="215" t="s">
        <v>704</v>
      </c>
      <c r="I165" s="29"/>
      <c r="J165" s="29" t="s">
        <v>705</v>
      </c>
      <c r="K165" s="29"/>
    </row>
    <row r="166" ht="22.5" customHeight="1" spans="1:11">
      <c r="A166" s="28"/>
      <c r="B166" s="21"/>
      <c r="C166" s="14" t="s">
        <v>813</v>
      </c>
      <c r="D166" s="25">
        <f>D162-D170</f>
        <v>0</v>
      </c>
      <c r="E166" s="17" t="s">
        <v>703</v>
      </c>
      <c r="F166" s="98">
        <f>IF(D163&lt;=D164,D163,D164)</f>
        <v>0</v>
      </c>
      <c r="G166" s="98">
        <f>IF(D163&lt;=D164,D164,D163)</f>
        <v>0</v>
      </c>
      <c r="H166" s="23" t="s">
        <v>704</v>
      </c>
      <c r="I166" s="29"/>
      <c r="J166" s="29" t="s">
        <v>705</v>
      </c>
      <c r="K166" s="29"/>
    </row>
    <row r="167" ht="22.5" customHeight="1" spans="1:11">
      <c r="A167" s="28" t="s">
        <v>834</v>
      </c>
      <c r="B167" s="15" t="s">
        <v>815</v>
      </c>
      <c r="C167" s="14" t="s">
        <v>807</v>
      </c>
      <c r="D167" s="25">
        <v>0</v>
      </c>
      <c r="E167" s="17"/>
      <c r="F167" s="18"/>
      <c r="G167" s="18"/>
      <c r="H167" s="19"/>
      <c r="I167" s="29"/>
      <c r="J167" s="29"/>
      <c r="K167" s="29"/>
    </row>
    <row r="168" ht="22.5" customHeight="1" spans="1:11">
      <c r="A168" s="28"/>
      <c r="B168" s="20"/>
      <c r="C168" s="14" t="s">
        <v>808</v>
      </c>
      <c r="D168" s="25">
        <v>0</v>
      </c>
      <c r="E168" s="17"/>
      <c r="F168" s="18"/>
      <c r="G168" s="18"/>
      <c r="H168" s="75"/>
      <c r="I168" s="29"/>
      <c r="J168" s="29"/>
      <c r="K168" s="29"/>
    </row>
    <row r="169" ht="22.5" customHeight="1" spans="1:11">
      <c r="A169" s="28"/>
      <c r="B169" s="20"/>
      <c r="C169" s="14" t="s">
        <v>765</v>
      </c>
      <c r="D169" s="16">
        <f>IF(D168=0,0,D167/D168-1)*100</f>
        <v>0</v>
      </c>
      <c r="E169" s="17" t="s">
        <v>703</v>
      </c>
      <c r="F169" s="22">
        <v>0</v>
      </c>
      <c r="G169" s="39">
        <v>10</v>
      </c>
      <c r="H169" s="215" t="s">
        <v>704</v>
      </c>
      <c r="I169" s="29"/>
      <c r="J169" s="29" t="s">
        <v>705</v>
      </c>
      <c r="K169" s="29"/>
    </row>
    <row r="170" ht="22.5" customHeight="1" spans="1:11">
      <c r="A170" s="56"/>
      <c r="B170" s="21"/>
      <c r="C170" s="43" t="s">
        <v>813</v>
      </c>
      <c r="D170" s="25">
        <v>0</v>
      </c>
      <c r="E170" s="17" t="s">
        <v>703</v>
      </c>
      <c r="F170" s="98">
        <f>IF(D167&lt;=D168,D167,D168)</f>
        <v>0</v>
      </c>
      <c r="G170" s="98">
        <f>IF(D167&lt;=D168,D168,D167)</f>
        <v>0</v>
      </c>
      <c r="H170" s="67" t="s">
        <v>704</v>
      </c>
      <c r="I170" s="86"/>
      <c r="J170" s="86" t="s">
        <v>705</v>
      </c>
      <c r="K170" s="86"/>
    </row>
    <row r="171" ht="22.5" customHeight="1" spans="1:11">
      <c r="A171" s="228" t="s">
        <v>835</v>
      </c>
      <c r="B171" s="15" t="s">
        <v>836</v>
      </c>
      <c r="C171" s="108" t="s">
        <v>762</v>
      </c>
      <c r="D171" s="16">
        <v>0</v>
      </c>
      <c r="E171" s="98"/>
      <c r="F171" s="98"/>
      <c r="G171" s="229"/>
      <c r="H171" s="119"/>
      <c r="I171" s="150"/>
      <c r="J171" s="150"/>
      <c r="K171" s="150"/>
    </row>
    <row r="172" ht="22.5" customHeight="1" spans="1:11">
      <c r="A172" s="228"/>
      <c r="B172" s="20"/>
      <c r="C172" s="108" t="s">
        <v>764</v>
      </c>
      <c r="D172" s="16">
        <v>0</v>
      </c>
      <c r="E172" s="98"/>
      <c r="F172" s="98"/>
      <c r="G172" s="229"/>
      <c r="H172" s="119"/>
      <c r="I172" s="150"/>
      <c r="J172" s="150"/>
      <c r="K172" s="150"/>
    </row>
    <row r="173" ht="22.5" customHeight="1" spans="1:11">
      <c r="A173" s="228"/>
      <c r="B173" s="128"/>
      <c r="C173" s="108" t="s">
        <v>765</v>
      </c>
      <c r="D173" s="100">
        <f>IF(D172=0,0,D171/D172-1)*100</f>
        <v>0</v>
      </c>
      <c r="E173" s="230" t="s">
        <v>703</v>
      </c>
      <c r="F173" s="47">
        <v>5</v>
      </c>
      <c r="G173" s="48">
        <v>20</v>
      </c>
      <c r="H173" s="203" t="s">
        <v>704</v>
      </c>
      <c r="I173" s="84"/>
      <c r="J173" s="84" t="s">
        <v>705</v>
      </c>
      <c r="K173" s="84"/>
    </row>
    <row r="174" ht="22.5" customHeight="1" spans="1:11">
      <c r="A174" s="59" t="s">
        <v>837</v>
      </c>
      <c r="B174" s="60" t="s">
        <v>838</v>
      </c>
      <c r="C174" s="61" t="s">
        <v>762</v>
      </c>
      <c r="D174" s="109">
        <f>D171-D177</f>
        <v>0</v>
      </c>
      <c r="E174" s="63"/>
      <c r="F174" s="64"/>
      <c r="G174" s="64"/>
      <c r="H174" s="65"/>
      <c r="I174" s="87"/>
      <c r="J174" s="87"/>
      <c r="K174" s="87"/>
    </row>
    <row r="175" ht="22.5" customHeight="1" spans="1:11">
      <c r="A175" s="28"/>
      <c r="B175" s="20"/>
      <c r="C175" s="14" t="s">
        <v>764</v>
      </c>
      <c r="D175" s="16">
        <f>D172-D178</f>
        <v>0</v>
      </c>
      <c r="E175" s="17"/>
      <c r="F175" s="18"/>
      <c r="G175" s="18"/>
      <c r="H175" s="75"/>
      <c r="I175" s="29"/>
      <c r="J175" s="29"/>
      <c r="K175" s="29"/>
    </row>
    <row r="176" ht="22.5" customHeight="1" spans="1:11">
      <c r="A176" s="28"/>
      <c r="B176" s="21"/>
      <c r="C176" s="14" t="s">
        <v>765</v>
      </c>
      <c r="D176" s="16">
        <f>IF(D175=0,0,D174/D175-1)*100</f>
        <v>0</v>
      </c>
      <c r="E176" s="17" t="s">
        <v>703</v>
      </c>
      <c r="F176" s="24">
        <v>5</v>
      </c>
      <c r="G176" s="68">
        <v>20</v>
      </c>
      <c r="H176" s="215" t="s">
        <v>704</v>
      </c>
      <c r="I176" s="29"/>
      <c r="J176" s="29" t="s">
        <v>705</v>
      </c>
      <c r="K176" s="29"/>
    </row>
    <row r="177" ht="22.5" customHeight="1" spans="1:11">
      <c r="A177" s="28" t="s">
        <v>839</v>
      </c>
      <c r="B177" s="15" t="s">
        <v>840</v>
      </c>
      <c r="C177" s="14" t="s">
        <v>762</v>
      </c>
      <c r="D177" s="16">
        <v>0</v>
      </c>
      <c r="E177" s="17"/>
      <c r="F177" s="18"/>
      <c r="G177" s="18"/>
      <c r="H177" s="19"/>
      <c r="I177" s="29"/>
      <c r="J177" s="29"/>
      <c r="K177" s="29"/>
    </row>
    <row r="178" ht="22.5" customHeight="1" spans="1:11">
      <c r="A178" s="28"/>
      <c r="B178" s="20"/>
      <c r="C178" s="14" t="s">
        <v>764</v>
      </c>
      <c r="D178" s="16">
        <v>0</v>
      </c>
      <c r="E178" s="17"/>
      <c r="F178" s="18"/>
      <c r="G178" s="18"/>
      <c r="H178" s="75"/>
      <c r="I178" s="29"/>
      <c r="J178" s="29"/>
      <c r="K178" s="29"/>
    </row>
    <row r="179" ht="22.5" customHeight="1" spans="1:11">
      <c r="A179" s="28"/>
      <c r="B179" s="21"/>
      <c r="C179" s="14" t="s">
        <v>765</v>
      </c>
      <c r="D179" s="16">
        <f>IF(D178=0,0,D177/D178-1)*100</f>
        <v>0</v>
      </c>
      <c r="E179" s="17" t="s">
        <v>703</v>
      </c>
      <c r="F179" s="24">
        <v>5</v>
      </c>
      <c r="G179" s="68">
        <v>20</v>
      </c>
      <c r="H179" s="217" t="s">
        <v>704</v>
      </c>
      <c r="I179" s="29"/>
      <c r="J179" s="29" t="s">
        <v>705</v>
      </c>
      <c r="K179" s="29"/>
    </row>
    <row r="180" ht="23.25" customHeight="1" spans="1:11">
      <c r="A180" s="28" t="s">
        <v>841</v>
      </c>
      <c r="B180" s="15" t="s">
        <v>842</v>
      </c>
      <c r="C180" s="14" t="s">
        <v>762</v>
      </c>
      <c r="D180" s="16">
        <v>0</v>
      </c>
      <c r="E180" s="17" t="s">
        <v>703</v>
      </c>
      <c r="F180" s="22">
        <v>72000</v>
      </c>
      <c r="G180" s="39">
        <v>150000</v>
      </c>
      <c r="H180" s="215" t="s">
        <v>704</v>
      </c>
      <c r="I180" s="29"/>
      <c r="J180" s="29" t="s">
        <v>705</v>
      </c>
      <c r="K180" s="29"/>
    </row>
    <row r="181" ht="23.25" customHeight="1" spans="1:11">
      <c r="A181" s="28"/>
      <c r="B181" s="20"/>
      <c r="C181" s="14" t="s">
        <v>764</v>
      </c>
      <c r="D181" s="16">
        <v>0</v>
      </c>
      <c r="E181" s="17"/>
      <c r="F181" s="18"/>
      <c r="G181" s="18"/>
      <c r="H181" s="75"/>
      <c r="I181" s="29"/>
      <c r="J181" s="29"/>
      <c r="K181" s="29"/>
    </row>
    <row r="182" ht="23.25" customHeight="1" spans="1:11">
      <c r="A182" s="28"/>
      <c r="B182" s="21"/>
      <c r="C182" s="14" t="s">
        <v>765</v>
      </c>
      <c r="D182" s="16">
        <f>IF(D181=0,0,D180/D181-1)*100</f>
        <v>0</v>
      </c>
      <c r="E182" s="17" t="s">
        <v>703</v>
      </c>
      <c r="F182" s="24">
        <v>3</v>
      </c>
      <c r="G182" s="68">
        <v>10</v>
      </c>
      <c r="H182" s="215" t="s">
        <v>704</v>
      </c>
      <c r="I182" s="29"/>
      <c r="J182" s="29" t="s">
        <v>705</v>
      </c>
      <c r="K182" s="29"/>
    </row>
    <row r="183" ht="23.25" customHeight="1" spans="1:11">
      <c r="A183" s="82" t="s">
        <v>843</v>
      </c>
      <c r="B183" s="82"/>
      <c r="C183" s="82"/>
      <c r="D183" s="231"/>
      <c r="E183" s="38"/>
      <c r="F183" s="38"/>
      <c r="G183" s="38"/>
      <c r="H183" s="232"/>
      <c r="I183" s="81"/>
      <c r="J183" s="81"/>
      <c r="K183" s="81"/>
    </row>
    <row r="184" ht="23.25" customHeight="1" spans="1:11">
      <c r="A184" s="121" t="s">
        <v>844</v>
      </c>
      <c r="B184" s="233" t="s">
        <v>845</v>
      </c>
      <c r="C184" s="144" t="s">
        <v>846</v>
      </c>
      <c r="D184" s="234">
        <f>IF(D130=0,0,D159/D130*100)</f>
        <v>0</v>
      </c>
      <c r="E184" s="201" t="s">
        <v>703</v>
      </c>
      <c r="F184" s="235">
        <v>75</v>
      </c>
      <c r="G184" s="235">
        <v>100</v>
      </c>
      <c r="H184" s="217" t="s">
        <v>704</v>
      </c>
      <c r="I184" s="86"/>
      <c r="J184" s="86" t="s">
        <v>705</v>
      </c>
      <c r="K184" s="86"/>
    </row>
    <row r="185" ht="23.25" customHeight="1" spans="1:11">
      <c r="A185" s="96"/>
      <c r="B185" s="168"/>
      <c r="C185" s="144" t="s">
        <v>847</v>
      </c>
      <c r="D185" s="234">
        <f>IF(D133=0,0,D163/D133*100)</f>
        <v>0</v>
      </c>
      <c r="E185" s="201" t="s">
        <v>703</v>
      </c>
      <c r="F185" s="235">
        <v>75</v>
      </c>
      <c r="G185" s="235">
        <v>100</v>
      </c>
      <c r="H185" s="203" t="s">
        <v>704</v>
      </c>
      <c r="I185" s="207"/>
      <c r="J185" s="207" t="s">
        <v>705</v>
      </c>
      <c r="K185" s="207"/>
    </row>
    <row r="186" ht="23.25" customHeight="1" spans="1:11">
      <c r="A186" s="122"/>
      <c r="B186" s="169"/>
      <c r="C186" s="144" t="s">
        <v>848</v>
      </c>
      <c r="D186" s="234">
        <f>IF(D137=0,0,D167/D137*100)</f>
        <v>0</v>
      </c>
      <c r="E186" s="201" t="s">
        <v>703</v>
      </c>
      <c r="F186" s="235">
        <v>75</v>
      </c>
      <c r="G186" s="235">
        <v>100</v>
      </c>
      <c r="H186" s="203" t="s">
        <v>704</v>
      </c>
      <c r="I186" s="207"/>
      <c r="J186" s="207" t="s">
        <v>705</v>
      </c>
      <c r="K186" s="207"/>
    </row>
    <row r="187" ht="23.25" customHeight="1" spans="1:11">
      <c r="A187" s="121" t="s">
        <v>849</v>
      </c>
      <c r="B187" s="60" t="s">
        <v>850</v>
      </c>
      <c r="C187" s="108" t="s">
        <v>762</v>
      </c>
      <c r="D187" s="109">
        <f>IF(D162=0,0,D171/D162)</f>
        <v>0</v>
      </c>
      <c r="E187" s="63" t="s">
        <v>703</v>
      </c>
      <c r="F187" s="236">
        <v>0</v>
      </c>
      <c r="G187" s="237">
        <v>0</v>
      </c>
      <c r="H187" s="217" t="s">
        <v>704</v>
      </c>
      <c r="I187" s="114"/>
      <c r="J187" s="114" t="s">
        <v>705</v>
      </c>
      <c r="K187" s="114"/>
    </row>
    <row r="188" ht="23.25" customHeight="1" spans="1:11">
      <c r="A188" s="96"/>
      <c r="B188" s="20"/>
      <c r="C188" s="108" t="s">
        <v>764</v>
      </c>
      <c r="D188" s="16">
        <v>0</v>
      </c>
      <c r="E188" s="17"/>
      <c r="F188" s="17"/>
      <c r="G188" s="118"/>
      <c r="H188" s="119"/>
      <c r="I188" s="240"/>
      <c r="J188" s="240"/>
      <c r="K188" s="240"/>
    </row>
    <row r="189" ht="23.25" customHeight="1" spans="1:11">
      <c r="A189" s="122"/>
      <c r="B189" s="128"/>
      <c r="C189" s="108" t="s">
        <v>765</v>
      </c>
      <c r="D189" s="100">
        <f>IF(D188=0,0,D187/D188-1)*100</f>
        <v>0</v>
      </c>
      <c r="E189" s="46" t="s">
        <v>703</v>
      </c>
      <c r="F189" s="238">
        <v>5</v>
      </c>
      <c r="G189" s="239">
        <v>20</v>
      </c>
      <c r="H189" s="217" t="s">
        <v>704</v>
      </c>
      <c r="I189" s="29"/>
      <c r="J189" s="29" t="s">
        <v>705</v>
      </c>
      <c r="K189" s="29"/>
    </row>
    <row r="190" ht="23.25" customHeight="1" spans="1:11">
      <c r="A190" s="121" t="s">
        <v>851</v>
      </c>
      <c r="B190" s="60" t="s">
        <v>852</v>
      </c>
      <c r="C190" s="61" t="s">
        <v>762</v>
      </c>
      <c r="D190" s="109">
        <f>IF(D166=0,0,D174/D166)</f>
        <v>0</v>
      </c>
      <c r="E190" s="63" t="s">
        <v>703</v>
      </c>
      <c r="F190" s="236">
        <v>0</v>
      </c>
      <c r="G190" s="237">
        <v>0</v>
      </c>
      <c r="H190" s="215" t="s">
        <v>704</v>
      </c>
      <c r="I190" s="29"/>
      <c r="J190" s="29" t="s">
        <v>705</v>
      </c>
      <c r="K190" s="29"/>
    </row>
    <row r="191" ht="23.25" customHeight="1" spans="1:11">
      <c r="A191" s="96"/>
      <c r="B191" s="20"/>
      <c r="C191" s="14" t="s">
        <v>764</v>
      </c>
      <c r="D191" s="16">
        <v>0</v>
      </c>
      <c r="E191" s="17"/>
      <c r="F191" s="18"/>
      <c r="G191" s="18"/>
      <c r="H191" s="75"/>
      <c r="I191" s="29"/>
      <c r="J191" s="29"/>
      <c r="K191" s="29"/>
    </row>
    <row r="192" ht="23.25" customHeight="1" spans="1:11">
      <c r="A192" s="97"/>
      <c r="B192" s="21"/>
      <c r="C192" s="14" t="s">
        <v>765</v>
      </c>
      <c r="D192" s="16">
        <f>IF(D191=0,0,D190/D191-1)*100</f>
        <v>0</v>
      </c>
      <c r="E192" s="17" t="s">
        <v>703</v>
      </c>
      <c r="F192" s="24">
        <v>5</v>
      </c>
      <c r="G192" s="68">
        <v>20</v>
      </c>
      <c r="H192" s="217" t="s">
        <v>704</v>
      </c>
      <c r="I192" s="29"/>
      <c r="J192" s="29" t="s">
        <v>705</v>
      </c>
      <c r="K192" s="29"/>
    </row>
    <row r="193" ht="23.25" customHeight="1" spans="1:11">
      <c r="A193" s="28" t="s">
        <v>853</v>
      </c>
      <c r="B193" s="15" t="s">
        <v>854</v>
      </c>
      <c r="C193" s="14" t="s">
        <v>762</v>
      </c>
      <c r="D193" s="16">
        <f>IF(D170=0,0,D177/D170)</f>
        <v>0</v>
      </c>
      <c r="E193" s="17" t="s">
        <v>703</v>
      </c>
      <c r="F193" s="241">
        <v>0</v>
      </c>
      <c r="G193" s="242">
        <v>0</v>
      </c>
      <c r="H193" s="215" t="s">
        <v>704</v>
      </c>
      <c r="I193" s="29"/>
      <c r="J193" s="29" t="s">
        <v>705</v>
      </c>
      <c r="K193" s="29"/>
    </row>
    <row r="194" ht="23.25" customHeight="1" spans="1:11">
      <c r="A194" s="28"/>
      <c r="B194" s="20"/>
      <c r="C194" s="14" t="s">
        <v>764</v>
      </c>
      <c r="D194" s="16">
        <v>0</v>
      </c>
      <c r="E194" s="17"/>
      <c r="F194" s="18"/>
      <c r="G194" s="18"/>
      <c r="H194" s="75"/>
      <c r="I194" s="29"/>
      <c r="J194" s="29"/>
      <c r="K194" s="29"/>
    </row>
    <row r="195" ht="23.25" customHeight="1" spans="1:11">
      <c r="A195" s="28"/>
      <c r="B195" s="21"/>
      <c r="C195" s="14" t="s">
        <v>765</v>
      </c>
      <c r="D195" s="16">
        <f>IF(D194=0,0,D193/D194-1)*100</f>
        <v>0</v>
      </c>
      <c r="E195" s="17" t="s">
        <v>703</v>
      </c>
      <c r="F195" s="24">
        <v>3</v>
      </c>
      <c r="G195" s="68">
        <v>20</v>
      </c>
      <c r="H195" s="217" t="s">
        <v>704</v>
      </c>
      <c r="I195" s="29"/>
      <c r="J195" s="29" t="s">
        <v>705</v>
      </c>
      <c r="K195" s="29"/>
    </row>
    <row r="196" ht="22.5" customHeight="1" spans="1:11">
      <c r="A196" s="28" t="s">
        <v>855</v>
      </c>
      <c r="B196" s="243" t="s">
        <v>856</v>
      </c>
      <c r="C196" s="14" t="s">
        <v>762</v>
      </c>
      <c r="D196" s="16">
        <f>IF(D8+D124=0,0,(D28+D31)/((D8+D124)/2))*100</f>
        <v>0</v>
      </c>
      <c r="E196" s="17" t="s">
        <v>703</v>
      </c>
      <c r="F196" s="22">
        <v>0.5</v>
      </c>
      <c r="G196" s="39">
        <v>3.1</v>
      </c>
      <c r="H196" s="215" t="s">
        <v>704</v>
      </c>
      <c r="I196" s="29"/>
      <c r="J196" s="29" t="s">
        <v>705</v>
      </c>
      <c r="K196" s="29"/>
    </row>
    <row r="197" ht="22.5" customHeight="1" spans="1:11">
      <c r="A197" s="28"/>
      <c r="B197" s="244"/>
      <c r="C197" s="14" t="s">
        <v>764</v>
      </c>
      <c r="D197" s="16">
        <v>0</v>
      </c>
      <c r="E197" s="17"/>
      <c r="F197" s="18"/>
      <c r="G197" s="18"/>
      <c r="H197" s="75"/>
      <c r="I197" s="29"/>
      <c r="J197" s="29"/>
      <c r="K197" s="29"/>
    </row>
    <row r="198" ht="22.5" customHeight="1" spans="1:11">
      <c r="A198" s="28" t="s">
        <v>857</v>
      </c>
      <c r="B198" s="15" t="s">
        <v>858</v>
      </c>
      <c r="C198" s="14" t="s">
        <v>762</v>
      </c>
      <c r="D198" s="16">
        <v>0</v>
      </c>
      <c r="E198" s="17" t="s">
        <v>703</v>
      </c>
      <c r="F198" s="22">
        <v>1</v>
      </c>
      <c r="G198" s="39">
        <v>10</v>
      </c>
      <c r="H198" s="215" t="s">
        <v>704</v>
      </c>
      <c r="I198" s="29"/>
      <c r="J198" s="29" t="s">
        <v>705</v>
      </c>
      <c r="K198" s="29"/>
    </row>
    <row r="199" ht="22.5" customHeight="1" spans="1:11">
      <c r="A199" s="28"/>
      <c r="B199" s="21"/>
      <c r="C199" s="14" t="s">
        <v>764</v>
      </c>
      <c r="D199" s="16">
        <v>0</v>
      </c>
      <c r="E199" s="17"/>
      <c r="F199" s="18"/>
      <c r="G199" s="18"/>
      <c r="H199" s="75"/>
      <c r="I199" s="29"/>
      <c r="J199" s="29"/>
      <c r="K199" s="29"/>
    </row>
    <row r="200" ht="22.5" customHeight="1" spans="1:11">
      <c r="A200" s="28" t="s">
        <v>859</v>
      </c>
      <c r="B200" s="15" t="s">
        <v>860</v>
      </c>
      <c r="C200" s="14" t="s">
        <v>762</v>
      </c>
      <c r="D200" s="16">
        <f>IF(D144+D148=0,0,D102/(D144+D148))</f>
        <v>0</v>
      </c>
      <c r="E200" s="17" t="s">
        <v>703</v>
      </c>
      <c r="F200" s="22">
        <v>30000</v>
      </c>
      <c r="G200" s="39">
        <v>80000</v>
      </c>
      <c r="H200" s="215" t="s">
        <v>704</v>
      </c>
      <c r="I200" s="29"/>
      <c r="J200" s="29" t="s">
        <v>705</v>
      </c>
      <c r="K200" s="29"/>
    </row>
    <row r="201" ht="22.5" customHeight="1" spans="1:11">
      <c r="A201" s="28"/>
      <c r="B201" s="20"/>
      <c r="C201" s="14" t="s">
        <v>764</v>
      </c>
      <c r="D201" s="16">
        <v>0</v>
      </c>
      <c r="E201" s="17"/>
      <c r="F201" s="18"/>
      <c r="G201" s="18"/>
      <c r="H201" s="75"/>
      <c r="I201" s="29"/>
      <c r="J201" s="29"/>
      <c r="K201" s="29"/>
    </row>
    <row r="202" ht="22.5" customHeight="1" spans="1:11">
      <c r="A202" s="28"/>
      <c r="B202" s="21"/>
      <c r="C202" s="14" t="s">
        <v>765</v>
      </c>
      <c r="D202" s="16">
        <f>IF(D201=0,0,D200/D201-1)*100</f>
        <v>0</v>
      </c>
      <c r="E202" s="17" t="s">
        <v>703</v>
      </c>
      <c r="F202" s="24">
        <v>3</v>
      </c>
      <c r="G202" s="68">
        <v>5</v>
      </c>
      <c r="H202" s="217" t="s">
        <v>704</v>
      </c>
      <c r="I202" s="29"/>
      <c r="J202" s="29" t="s">
        <v>705</v>
      </c>
      <c r="K202" s="29"/>
    </row>
    <row r="203" ht="22.5" customHeight="1" spans="1:11">
      <c r="A203" s="28" t="s">
        <v>861</v>
      </c>
      <c r="B203" s="245" t="s">
        <v>862</v>
      </c>
      <c r="C203" s="14" t="s">
        <v>762</v>
      </c>
      <c r="D203" s="16">
        <f>IF(D152=0,0,(D112-D113)/D152)</f>
        <v>0</v>
      </c>
      <c r="E203" s="17" t="s">
        <v>703</v>
      </c>
      <c r="F203" s="22">
        <v>20000</v>
      </c>
      <c r="G203" s="39">
        <v>130000</v>
      </c>
      <c r="H203" s="215" t="s">
        <v>704</v>
      </c>
      <c r="I203" s="29"/>
      <c r="J203" s="29" t="s">
        <v>705</v>
      </c>
      <c r="K203" s="29"/>
    </row>
    <row r="204" ht="22.5" customHeight="1" spans="1:11">
      <c r="A204" s="28"/>
      <c r="B204" s="246"/>
      <c r="C204" s="14" t="s">
        <v>764</v>
      </c>
      <c r="D204" s="16">
        <v>0</v>
      </c>
      <c r="E204" s="17"/>
      <c r="F204" s="18"/>
      <c r="G204" s="18"/>
      <c r="H204" s="75"/>
      <c r="I204" s="86"/>
      <c r="J204" s="86"/>
      <c r="K204" s="86"/>
    </row>
    <row r="205" ht="22.5" customHeight="1" spans="1:11">
      <c r="A205" s="174"/>
      <c r="B205" s="247"/>
      <c r="C205" s="43" t="s">
        <v>765</v>
      </c>
      <c r="D205" s="100">
        <f>IF(D204=0,0,D203/D204-1)*100</f>
        <v>0</v>
      </c>
      <c r="E205" s="46" t="s">
        <v>703</v>
      </c>
      <c r="F205" s="57">
        <v>-5</v>
      </c>
      <c r="G205" s="70">
        <v>10</v>
      </c>
      <c r="H205" s="203" t="s">
        <v>704</v>
      </c>
      <c r="I205" s="84"/>
      <c r="J205" s="84" t="s">
        <v>705</v>
      </c>
      <c r="K205" s="84"/>
    </row>
    <row r="206" ht="22.5" customHeight="1" spans="1:11">
      <c r="A206" s="28" t="s">
        <v>863</v>
      </c>
      <c r="B206" s="60" t="s">
        <v>864</v>
      </c>
      <c r="C206" s="115" t="s">
        <v>865</v>
      </c>
      <c r="D206" s="140">
        <v>0</v>
      </c>
      <c r="E206" s="164"/>
      <c r="F206" s="248"/>
      <c r="G206" s="248"/>
      <c r="H206" s="110"/>
      <c r="I206" s="114"/>
      <c r="J206" s="114"/>
      <c r="K206" s="114"/>
    </row>
    <row r="207" ht="22.5" customHeight="1" spans="1:11">
      <c r="A207" s="26"/>
      <c r="B207" s="76"/>
      <c r="C207" s="115" t="s">
        <v>866</v>
      </c>
      <c r="D207" s="140">
        <v>0</v>
      </c>
      <c r="E207" s="249"/>
      <c r="F207" s="248"/>
      <c r="G207" s="250"/>
      <c r="H207" s="119"/>
      <c r="I207" s="150"/>
      <c r="J207" s="150"/>
      <c r="K207" s="150"/>
    </row>
    <row r="208" ht="22.5" customHeight="1" spans="1:11">
      <c r="A208" s="28"/>
      <c r="B208" s="21"/>
      <c r="C208" s="61" t="s">
        <v>867</v>
      </c>
      <c r="D208" s="109">
        <f>IF(D207=0,0,D206/D207)*100</f>
        <v>0</v>
      </c>
      <c r="E208" s="63" t="s">
        <v>703</v>
      </c>
      <c r="F208" s="223">
        <v>90</v>
      </c>
      <c r="G208" s="251">
        <v>110</v>
      </c>
      <c r="H208" s="215" t="s">
        <v>704</v>
      </c>
      <c r="I208" s="87"/>
      <c r="J208" s="87" t="s">
        <v>705</v>
      </c>
      <c r="K208" s="87"/>
    </row>
    <row r="209" ht="22.5" customHeight="1" spans="1:11">
      <c r="A209" s="28" t="s">
        <v>868</v>
      </c>
      <c r="B209" s="15" t="s">
        <v>869</v>
      </c>
      <c r="C209" s="14" t="s">
        <v>762</v>
      </c>
      <c r="D209" s="16">
        <f>IF(D141+D145=0,0,D130/(D141+D145))</f>
        <v>0</v>
      </c>
      <c r="E209" s="17"/>
      <c r="F209" s="22"/>
      <c r="G209" s="22"/>
      <c r="H209" s="23"/>
      <c r="I209" s="29"/>
      <c r="J209" s="29"/>
      <c r="K209" s="29"/>
    </row>
    <row r="210" ht="22.5" customHeight="1" spans="1:11">
      <c r="A210" s="28"/>
      <c r="B210" s="20"/>
      <c r="C210" s="14" t="s">
        <v>764</v>
      </c>
      <c r="D210" s="16">
        <f>IF(D142+D146=0,0,D131/(D142+D146))</f>
        <v>0</v>
      </c>
      <c r="E210" s="17"/>
      <c r="F210" s="18"/>
      <c r="G210" s="18"/>
      <c r="H210" s="19"/>
      <c r="I210" s="29"/>
      <c r="J210" s="29"/>
      <c r="K210" s="29"/>
    </row>
    <row r="211" ht="22.5" customHeight="1" spans="1:11">
      <c r="A211" s="28"/>
      <c r="B211" s="21"/>
      <c r="C211" s="14" t="s">
        <v>870</v>
      </c>
      <c r="D211" s="16">
        <f>D209-D210</f>
        <v>0</v>
      </c>
      <c r="E211" s="17"/>
      <c r="F211" s="24"/>
      <c r="G211" s="24"/>
      <c r="H211" s="67"/>
      <c r="I211" s="29"/>
      <c r="J211" s="29"/>
      <c r="K211" s="29"/>
    </row>
    <row r="212" ht="22.5" customHeight="1" spans="1:11">
      <c r="A212" s="90" t="s">
        <v>871</v>
      </c>
      <c r="B212" s="15" t="s">
        <v>872</v>
      </c>
      <c r="C212" s="14" t="s">
        <v>762</v>
      </c>
      <c r="D212" s="16">
        <f>IF(D187=0,0,D200/D187)*100</f>
        <v>0</v>
      </c>
      <c r="E212" s="17" t="s">
        <v>703</v>
      </c>
      <c r="F212" s="22">
        <v>40</v>
      </c>
      <c r="G212" s="39">
        <v>100</v>
      </c>
      <c r="H212" s="215" t="s">
        <v>704</v>
      </c>
      <c r="I212" s="29"/>
      <c r="J212" s="29" t="s">
        <v>705</v>
      </c>
      <c r="K212" s="29"/>
    </row>
    <row r="213" ht="22.5" customHeight="1" spans="1:11">
      <c r="A213" s="96"/>
      <c r="B213" s="20"/>
      <c r="C213" s="14" t="s">
        <v>764</v>
      </c>
      <c r="D213" s="16">
        <f>IF(D188=0,0,D201/D188)*100</f>
        <v>0</v>
      </c>
      <c r="E213" s="17"/>
      <c r="F213" s="18"/>
      <c r="G213" s="18"/>
      <c r="H213" s="75"/>
      <c r="I213" s="29"/>
      <c r="J213" s="29"/>
      <c r="K213" s="29"/>
    </row>
    <row r="214" ht="22.5" customHeight="1" spans="1:11">
      <c r="A214" s="97"/>
      <c r="B214" s="21"/>
      <c r="C214" s="14" t="s">
        <v>870</v>
      </c>
      <c r="D214" s="16">
        <f>D212-D213</f>
        <v>0</v>
      </c>
      <c r="E214" s="17" t="s">
        <v>703</v>
      </c>
      <c r="F214" s="24">
        <v>-10</v>
      </c>
      <c r="G214" s="68">
        <v>10</v>
      </c>
      <c r="H214" s="217" t="s">
        <v>704</v>
      </c>
      <c r="I214" s="29"/>
      <c r="J214" s="29" t="s">
        <v>705</v>
      </c>
      <c r="K214" s="29"/>
    </row>
    <row r="215" ht="22.5" customHeight="1" spans="1:11">
      <c r="A215" s="28" t="s">
        <v>873</v>
      </c>
      <c r="B215" s="15" t="s">
        <v>874</v>
      </c>
      <c r="C215" s="14" t="s">
        <v>762</v>
      </c>
      <c r="D215" s="16">
        <v>0</v>
      </c>
      <c r="E215" s="17" t="s">
        <v>703</v>
      </c>
      <c r="F215" s="24">
        <v>22</v>
      </c>
      <c r="G215" s="68">
        <v>25</v>
      </c>
      <c r="H215" s="215" t="s">
        <v>704</v>
      </c>
      <c r="I215" s="29"/>
      <c r="J215" s="29" t="s">
        <v>705</v>
      </c>
      <c r="K215" s="29"/>
    </row>
    <row r="216" ht="22.5" customHeight="1" spans="1:11">
      <c r="A216" s="28"/>
      <c r="B216" s="20"/>
      <c r="C216" s="14" t="s">
        <v>764</v>
      </c>
      <c r="D216" s="16">
        <v>0</v>
      </c>
      <c r="E216" s="17"/>
      <c r="F216" s="18"/>
      <c r="G216" s="18"/>
      <c r="H216" s="75"/>
      <c r="I216" s="29"/>
      <c r="J216" s="29"/>
      <c r="K216" s="29"/>
    </row>
    <row r="217" ht="22.5" customHeight="1" spans="1:11">
      <c r="A217" s="28"/>
      <c r="B217" s="21"/>
      <c r="C217" s="14" t="s">
        <v>870</v>
      </c>
      <c r="D217" s="16">
        <f>D215-D216</f>
        <v>0</v>
      </c>
      <c r="E217" s="17" t="s">
        <v>703</v>
      </c>
      <c r="F217" s="24">
        <v>-2</v>
      </c>
      <c r="G217" s="68">
        <v>2</v>
      </c>
      <c r="H217" s="217" t="s">
        <v>704</v>
      </c>
      <c r="I217" s="29"/>
      <c r="J217" s="29" t="s">
        <v>705</v>
      </c>
      <c r="K217" s="29"/>
    </row>
    <row r="218" ht="22.5" customHeight="1" spans="1:11">
      <c r="A218" s="28" t="s">
        <v>875</v>
      </c>
      <c r="B218" s="15" t="s">
        <v>876</v>
      </c>
      <c r="C218" s="14" t="s">
        <v>877</v>
      </c>
      <c r="D218" s="16">
        <v>0</v>
      </c>
      <c r="E218" s="17" t="s">
        <v>703</v>
      </c>
      <c r="F218" s="24">
        <v>16</v>
      </c>
      <c r="G218" s="68">
        <v>16</v>
      </c>
      <c r="H218" s="217" t="s">
        <v>704</v>
      </c>
      <c r="I218" s="29"/>
      <c r="J218" s="29" t="s">
        <v>705</v>
      </c>
      <c r="K218" s="29"/>
    </row>
    <row r="219" ht="19.5" customHeight="1" spans="1:11">
      <c r="A219" s="28"/>
      <c r="B219" s="20"/>
      <c r="C219" s="14" t="s">
        <v>878</v>
      </c>
      <c r="D219" s="16">
        <v>0</v>
      </c>
      <c r="E219" s="17" t="s">
        <v>703</v>
      </c>
      <c r="F219" s="24">
        <v>8</v>
      </c>
      <c r="G219" s="68">
        <v>8</v>
      </c>
      <c r="H219" s="217" t="s">
        <v>704</v>
      </c>
      <c r="I219" s="29"/>
      <c r="J219" s="29" t="s">
        <v>705</v>
      </c>
      <c r="K219" s="29"/>
    </row>
    <row r="220" ht="22.5" customHeight="1" spans="1:11">
      <c r="A220" s="28"/>
      <c r="B220" s="21"/>
      <c r="C220" s="14" t="s">
        <v>879</v>
      </c>
      <c r="D220" s="16">
        <v>0</v>
      </c>
      <c r="E220" s="17" t="s">
        <v>703</v>
      </c>
      <c r="F220" s="24">
        <v>20</v>
      </c>
      <c r="G220" s="68">
        <v>20</v>
      </c>
      <c r="H220" s="215" t="s">
        <v>704</v>
      </c>
      <c r="I220" s="29"/>
      <c r="J220" s="29" t="s">
        <v>705</v>
      </c>
      <c r="K220" s="29"/>
    </row>
    <row r="221" ht="22.5" customHeight="1" spans="1:11">
      <c r="A221" s="28" t="s">
        <v>880</v>
      </c>
      <c r="B221" s="15" t="s">
        <v>881</v>
      </c>
      <c r="C221" s="14" t="s">
        <v>882</v>
      </c>
      <c r="D221" s="16">
        <f>((D171-D177)*(D218+D219)+D177*D220)/100</f>
        <v>0</v>
      </c>
      <c r="E221" s="17"/>
      <c r="F221" s="24"/>
      <c r="G221" s="24"/>
      <c r="H221" s="67"/>
      <c r="I221" s="29"/>
      <c r="J221" s="29"/>
      <c r="K221" s="29"/>
    </row>
    <row r="222" ht="22.5" customHeight="1" spans="1:11">
      <c r="A222" s="28"/>
      <c r="B222" s="21"/>
      <c r="C222" s="14" t="s">
        <v>883</v>
      </c>
      <c r="D222" s="16">
        <v>0</v>
      </c>
      <c r="E222" s="17" t="s">
        <v>703</v>
      </c>
      <c r="F222" s="24">
        <v>-3</v>
      </c>
      <c r="G222" s="68">
        <v>3</v>
      </c>
      <c r="H222" s="215" t="s">
        <v>704</v>
      </c>
      <c r="I222" s="29"/>
      <c r="J222" s="29" t="s">
        <v>705</v>
      </c>
      <c r="K222" s="29"/>
    </row>
    <row r="223" ht="22.5" customHeight="1" spans="1:11">
      <c r="A223" s="90" t="s">
        <v>884</v>
      </c>
      <c r="B223" s="15" t="s">
        <v>885</v>
      </c>
      <c r="C223" s="14" t="s">
        <v>886</v>
      </c>
      <c r="D223" s="16">
        <v>0</v>
      </c>
      <c r="E223" s="17"/>
      <c r="F223" s="24"/>
      <c r="G223" s="24"/>
      <c r="H223" s="23"/>
      <c r="I223" s="29"/>
      <c r="J223" s="29"/>
      <c r="K223" s="29"/>
    </row>
    <row r="224" ht="22.5" customHeight="1" spans="1:11">
      <c r="A224" s="96"/>
      <c r="B224" s="20"/>
      <c r="C224" s="14" t="s">
        <v>887</v>
      </c>
      <c r="D224" s="16">
        <v>0</v>
      </c>
      <c r="E224" s="17"/>
      <c r="F224" s="24"/>
      <c r="G224" s="24"/>
      <c r="H224" s="67"/>
      <c r="I224" s="29"/>
      <c r="J224" s="29"/>
      <c r="K224" s="29"/>
    </row>
    <row r="225" ht="22.5" customHeight="1" spans="1:11">
      <c r="A225" s="97"/>
      <c r="B225" s="21"/>
      <c r="C225" s="14" t="s">
        <v>702</v>
      </c>
      <c r="D225" s="16">
        <f>D223-D224</f>
        <v>0</v>
      </c>
      <c r="E225" s="17" t="s">
        <v>703</v>
      </c>
      <c r="F225" s="24">
        <v>0</v>
      </c>
      <c r="G225" s="68">
        <v>0</v>
      </c>
      <c r="H225" s="215" t="s">
        <v>704</v>
      </c>
      <c r="I225" s="29"/>
      <c r="J225" s="29" t="s">
        <v>705</v>
      </c>
      <c r="K225" s="29"/>
    </row>
    <row r="226" ht="22.5" customHeight="1" spans="1:11">
      <c r="A226" s="28" t="s">
        <v>888</v>
      </c>
      <c r="B226" s="15" t="s">
        <v>889</v>
      </c>
      <c r="C226" s="14" t="s">
        <v>762</v>
      </c>
      <c r="D226" s="16">
        <v>0</v>
      </c>
      <c r="E226" s="17"/>
      <c r="F226" s="18"/>
      <c r="G226" s="18"/>
      <c r="H226" s="67"/>
      <c r="I226" s="86"/>
      <c r="J226" s="86"/>
      <c r="K226" s="86"/>
    </row>
    <row r="227" ht="22.5" customHeight="1" spans="1:11">
      <c r="A227" s="26"/>
      <c r="B227" s="76"/>
      <c r="C227" s="43" t="s">
        <v>890</v>
      </c>
      <c r="D227" s="100">
        <v>0</v>
      </c>
      <c r="E227" s="46"/>
      <c r="F227" s="252"/>
      <c r="G227" s="253"/>
      <c r="H227" s="119"/>
      <c r="I227" s="150"/>
      <c r="J227" s="150"/>
      <c r="K227" s="150"/>
    </row>
    <row r="228" ht="22.5" customHeight="1" spans="1:11">
      <c r="A228" s="28"/>
      <c r="B228" s="21"/>
      <c r="C228" s="61" t="s">
        <v>883</v>
      </c>
      <c r="D228" s="109">
        <f>IF(D227=0,0,D226/D227-1)*100</f>
        <v>0</v>
      </c>
      <c r="E228" s="63" t="s">
        <v>703</v>
      </c>
      <c r="F228" s="223">
        <v>-2</v>
      </c>
      <c r="G228" s="251">
        <v>2</v>
      </c>
      <c r="H228" s="215" t="s">
        <v>704</v>
      </c>
      <c r="I228" s="87"/>
      <c r="J228" s="87" t="s">
        <v>705</v>
      </c>
      <c r="K228" s="87"/>
    </row>
    <row r="229" ht="22.5" customHeight="1" spans="1:11">
      <c r="A229" s="28" t="s">
        <v>891</v>
      </c>
      <c r="B229" s="15" t="s">
        <v>889</v>
      </c>
      <c r="C229" s="14" t="s">
        <v>762</v>
      </c>
      <c r="D229" s="16">
        <v>0</v>
      </c>
      <c r="E229" s="17"/>
      <c r="F229" s="18"/>
      <c r="G229" s="18"/>
      <c r="H229" s="19"/>
      <c r="I229" s="29"/>
      <c r="J229" s="29"/>
      <c r="K229" s="29"/>
    </row>
    <row r="230" ht="22.5" customHeight="1" spans="1:11">
      <c r="A230" s="28"/>
      <c r="B230" s="20"/>
      <c r="C230" s="14" t="s">
        <v>890</v>
      </c>
      <c r="D230" s="16">
        <v>0</v>
      </c>
      <c r="E230" s="17"/>
      <c r="F230" s="18"/>
      <c r="G230" s="18"/>
      <c r="H230" s="75"/>
      <c r="I230" s="29"/>
      <c r="J230" s="29"/>
      <c r="K230" s="29"/>
    </row>
    <row r="231" ht="22.5" customHeight="1" spans="1:11">
      <c r="A231" s="28"/>
      <c r="B231" s="21"/>
      <c r="C231" s="14" t="s">
        <v>883</v>
      </c>
      <c r="D231" s="16">
        <f>IF(D230=0,0,D229/D230-1)*100</f>
        <v>0</v>
      </c>
      <c r="E231" s="17" t="s">
        <v>703</v>
      </c>
      <c r="F231" s="24">
        <v>-2</v>
      </c>
      <c r="G231" s="68">
        <v>2</v>
      </c>
      <c r="H231" s="215" t="s">
        <v>704</v>
      </c>
      <c r="I231" s="29"/>
      <c r="J231" s="29" t="s">
        <v>705</v>
      </c>
      <c r="K231" s="29"/>
    </row>
    <row r="232" ht="22.5" customHeight="1" spans="1:11">
      <c r="A232" s="33" t="s">
        <v>892</v>
      </c>
      <c r="B232" s="33"/>
      <c r="C232" s="33"/>
      <c r="D232" s="216"/>
      <c r="E232" s="35"/>
      <c r="F232" s="35"/>
      <c r="G232" s="35"/>
      <c r="H232" s="36"/>
      <c r="I232" s="81"/>
      <c r="J232" s="81"/>
      <c r="K232" s="81"/>
    </row>
    <row r="233" ht="22.5" customHeight="1" spans="1:11">
      <c r="A233" s="28" t="s">
        <v>893</v>
      </c>
      <c r="B233" s="15" t="s">
        <v>894</v>
      </c>
      <c r="C233" s="14" t="s">
        <v>895</v>
      </c>
      <c r="D233" s="25">
        <v>0</v>
      </c>
      <c r="E233" s="17"/>
      <c r="F233" s="214"/>
      <c r="G233" s="214"/>
      <c r="H233" s="19"/>
      <c r="I233" s="29"/>
      <c r="J233" s="29"/>
      <c r="K233" s="29"/>
    </row>
    <row r="234" ht="22.5" customHeight="1" spans="1:11">
      <c r="A234" s="28"/>
      <c r="B234" s="20"/>
      <c r="C234" s="14" t="s">
        <v>896</v>
      </c>
      <c r="D234" s="25">
        <v>0</v>
      </c>
      <c r="E234" s="17"/>
      <c r="F234" s="214"/>
      <c r="G234" s="214"/>
      <c r="H234" s="75"/>
      <c r="I234" s="29"/>
      <c r="J234" s="29"/>
      <c r="K234" s="29"/>
    </row>
    <row r="235" ht="22.5" customHeight="1" spans="1:11">
      <c r="A235" s="28"/>
      <c r="B235" s="20"/>
      <c r="C235" s="14" t="s">
        <v>765</v>
      </c>
      <c r="D235" s="16">
        <f>IF(D234=0,0,D233/D234-1)*100</f>
        <v>0</v>
      </c>
      <c r="E235" s="17" t="s">
        <v>703</v>
      </c>
      <c r="F235" s="24">
        <v>0</v>
      </c>
      <c r="G235" s="68">
        <v>20</v>
      </c>
      <c r="H235" s="217" t="s">
        <v>704</v>
      </c>
      <c r="I235" s="29"/>
      <c r="J235" s="29" t="s">
        <v>705</v>
      </c>
      <c r="K235" s="29"/>
    </row>
    <row r="236" ht="22.5" customHeight="1" spans="1:11">
      <c r="A236" s="28"/>
      <c r="B236" s="21"/>
      <c r="C236" s="14" t="s">
        <v>897</v>
      </c>
      <c r="D236" s="16">
        <f>IF(D127=0,0,D233/D127)*100</f>
        <v>0</v>
      </c>
      <c r="E236" s="17" t="s">
        <v>703</v>
      </c>
      <c r="F236" s="24">
        <v>75</v>
      </c>
      <c r="G236" s="68">
        <v>99</v>
      </c>
      <c r="H236" s="215" t="s">
        <v>704</v>
      </c>
      <c r="I236" s="29"/>
      <c r="J236" s="29" t="s">
        <v>705</v>
      </c>
      <c r="K236" s="29"/>
    </row>
    <row r="237" ht="22.5" customHeight="1" spans="1:11">
      <c r="A237" s="28" t="s">
        <v>898</v>
      </c>
      <c r="B237" s="254" t="s">
        <v>899</v>
      </c>
      <c r="C237" s="14" t="s">
        <v>900</v>
      </c>
      <c r="D237" s="16">
        <v>0</v>
      </c>
      <c r="E237" s="17"/>
      <c r="F237" s="18"/>
      <c r="G237" s="18"/>
      <c r="H237" s="19"/>
      <c r="I237" s="29"/>
      <c r="J237" s="29"/>
      <c r="K237" s="29"/>
    </row>
    <row r="238" ht="22.5" customHeight="1" spans="1:11">
      <c r="A238" s="28"/>
      <c r="B238" s="255"/>
      <c r="C238" s="14" t="s">
        <v>901</v>
      </c>
      <c r="D238" s="89">
        <v>0</v>
      </c>
      <c r="E238" s="17"/>
      <c r="F238" s="18"/>
      <c r="G238" s="18"/>
      <c r="H238" s="19"/>
      <c r="I238" s="29"/>
      <c r="J238" s="29"/>
      <c r="K238" s="29"/>
    </row>
    <row r="239" ht="22.5" customHeight="1" spans="1:11">
      <c r="A239" s="28"/>
      <c r="B239" s="255"/>
      <c r="C239" s="14" t="s">
        <v>902</v>
      </c>
      <c r="D239" s="89">
        <v>0</v>
      </c>
      <c r="E239" s="17"/>
      <c r="F239" s="18"/>
      <c r="G239" s="18"/>
      <c r="H239" s="19"/>
      <c r="I239" s="29"/>
      <c r="J239" s="29"/>
      <c r="K239" s="29"/>
    </row>
    <row r="240" ht="22.5" customHeight="1" spans="1:11">
      <c r="A240" s="28"/>
      <c r="B240" s="256"/>
      <c r="C240" s="14" t="s">
        <v>903</v>
      </c>
      <c r="D240" s="16">
        <v>0</v>
      </c>
      <c r="E240" s="17"/>
      <c r="F240" s="18"/>
      <c r="G240" s="18"/>
      <c r="H240" s="75"/>
      <c r="I240" s="29"/>
      <c r="J240" s="29"/>
      <c r="K240" s="29"/>
    </row>
    <row r="241" ht="22.5" customHeight="1" spans="1:11">
      <c r="A241" s="28"/>
      <c r="B241" s="254"/>
      <c r="C241" s="14" t="s">
        <v>765</v>
      </c>
      <c r="D241" s="16">
        <f>IF(D240=0,0,D237/D240-1)*100</f>
        <v>0</v>
      </c>
      <c r="E241" s="17" t="s">
        <v>703</v>
      </c>
      <c r="F241" s="24">
        <v>0</v>
      </c>
      <c r="G241" s="68">
        <v>30</v>
      </c>
      <c r="H241" s="217" t="s">
        <v>704</v>
      </c>
      <c r="I241" s="29"/>
      <c r="J241" s="29" t="s">
        <v>705</v>
      </c>
      <c r="K241" s="29"/>
    </row>
    <row r="242" ht="22.5" customHeight="1" spans="1:11">
      <c r="A242" s="28"/>
      <c r="B242" s="256"/>
      <c r="C242" s="14" t="s">
        <v>904</v>
      </c>
      <c r="D242" s="16">
        <f>IF(D57=0,0,((D237-D240)-D238+D239)/D57)*100</f>
        <v>0</v>
      </c>
      <c r="E242" s="17" t="s">
        <v>703</v>
      </c>
      <c r="F242" s="24">
        <v>30</v>
      </c>
      <c r="G242" s="68">
        <v>55</v>
      </c>
      <c r="H242" s="215" t="s">
        <v>704</v>
      </c>
      <c r="I242" s="29"/>
      <c r="J242" s="29" t="s">
        <v>705</v>
      </c>
      <c r="K242" s="29"/>
    </row>
    <row r="243" ht="22.5" customHeight="1" spans="1:11">
      <c r="A243" s="28" t="s">
        <v>905</v>
      </c>
      <c r="B243" s="15" t="s">
        <v>906</v>
      </c>
      <c r="C243" s="14" t="s">
        <v>907</v>
      </c>
      <c r="D243" s="16">
        <f>IF(D233=0,0,D237/D233)</f>
        <v>0</v>
      </c>
      <c r="E243" s="17"/>
      <c r="F243" s="18"/>
      <c r="G243" s="18"/>
      <c r="H243" s="19"/>
      <c r="I243" s="29"/>
      <c r="J243" s="29"/>
      <c r="K243" s="29"/>
    </row>
    <row r="244" ht="22.5" customHeight="1" spans="1:11">
      <c r="A244" s="28"/>
      <c r="B244" s="20"/>
      <c r="C244" s="14" t="s">
        <v>908</v>
      </c>
      <c r="D244" s="16">
        <f>IF(D234=0,0,D240/D234)</f>
        <v>0</v>
      </c>
      <c r="E244" s="17"/>
      <c r="F244" s="18"/>
      <c r="G244" s="18"/>
      <c r="H244" s="75"/>
      <c r="I244" s="29"/>
      <c r="J244" s="29"/>
      <c r="K244" s="29"/>
    </row>
    <row r="245" ht="22.5" customHeight="1" spans="1:11">
      <c r="A245" s="28"/>
      <c r="B245" s="21"/>
      <c r="C245" s="14" t="s">
        <v>765</v>
      </c>
      <c r="D245" s="16">
        <f>IF(D244=0,0,D243/D244-1)*100</f>
        <v>0</v>
      </c>
      <c r="E245" s="17" t="s">
        <v>703</v>
      </c>
      <c r="F245" s="24">
        <v>0</v>
      </c>
      <c r="G245" s="68">
        <v>30</v>
      </c>
      <c r="H245" s="215" t="s">
        <v>704</v>
      </c>
      <c r="I245" s="29"/>
      <c r="J245" s="29" t="s">
        <v>705</v>
      </c>
      <c r="K245" s="29"/>
    </row>
    <row r="246" ht="22.5" customHeight="1" spans="1:11">
      <c r="A246" s="33" t="s">
        <v>909</v>
      </c>
      <c r="B246" s="33"/>
      <c r="C246" s="33"/>
      <c r="D246" s="216"/>
      <c r="E246" s="35"/>
      <c r="F246" s="35"/>
      <c r="G246" s="35"/>
      <c r="H246" s="232"/>
      <c r="I246" s="81"/>
      <c r="J246" s="81"/>
      <c r="K246" s="81"/>
    </row>
    <row r="247" ht="22.5" customHeight="1" spans="1:11">
      <c r="A247" s="14" t="s">
        <v>910</v>
      </c>
      <c r="B247" s="11" t="s">
        <v>911</v>
      </c>
      <c r="C247" s="14" t="s">
        <v>912</v>
      </c>
      <c r="D247" s="16">
        <v>0</v>
      </c>
      <c r="E247" s="17" t="s">
        <v>703</v>
      </c>
      <c r="F247" s="22">
        <v>0</v>
      </c>
      <c r="G247" s="39">
        <v>0</v>
      </c>
      <c r="H247" s="217" t="s">
        <v>704</v>
      </c>
      <c r="I247" s="29"/>
      <c r="J247" s="29" t="s">
        <v>705</v>
      </c>
      <c r="K247" s="29"/>
    </row>
    <row r="248" ht="22.5" customHeight="1" spans="1:11">
      <c r="A248" s="14"/>
      <c r="B248" s="13"/>
      <c r="C248" s="14" t="s">
        <v>913</v>
      </c>
      <c r="D248" s="16">
        <v>0</v>
      </c>
      <c r="E248" s="17" t="s">
        <v>703</v>
      </c>
      <c r="F248" s="22">
        <v>0</v>
      </c>
      <c r="G248" s="39">
        <v>0</v>
      </c>
      <c r="H248" s="217" t="s">
        <v>704</v>
      </c>
      <c r="I248" s="29"/>
      <c r="J248" s="29" t="s">
        <v>705</v>
      </c>
      <c r="K248" s="29"/>
    </row>
    <row r="249" ht="22.5" customHeight="1" spans="1:11">
      <c r="A249" s="143" t="s">
        <v>914</v>
      </c>
      <c r="B249" s="11" t="s">
        <v>911</v>
      </c>
      <c r="C249" s="14" t="s">
        <v>915</v>
      </c>
      <c r="D249" s="16">
        <v>0</v>
      </c>
      <c r="E249" s="17" t="s">
        <v>703</v>
      </c>
      <c r="F249" s="22">
        <v>0</v>
      </c>
      <c r="G249" s="39">
        <v>0</v>
      </c>
      <c r="H249" s="217" t="s">
        <v>704</v>
      </c>
      <c r="I249" s="29"/>
      <c r="J249" s="29" t="s">
        <v>705</v>
      </c>
      <c r="K249" s="29"/>
    </row>
    <row r="250" ht="22.5" customHeight="1" spans="1:11">
      <c r="A250" s="92"/>
      <c r="B250" s="13"/>
      <c r="C250" s="14" t="s">
        <v>916</v>
      </c>
      <c r="D250" s="16">
        <v>0</v>
      </c>
      <c r="E250" s="17" t="s">
        <v>703</v>
      </c>
      <c r="F250" s="22">
        <v>0</v>
      </c>
      <c r="G250" s="39">
        <v>0</v>
      </c>
      <c r="H250" s="217" t="s">
        <v>704</v>
      </c>
      <c r="I250" s="29"/>
      <c r="J250" s="29" t="s">
        <v>705</v>
      </c>
      <c r="K250" s="29"/>
    </row>
  </sheetData>
  <mergeCells count="136">
    <mergeCell ref="A1:K1"/>
    <mergeCell ref="A2:K2"/>
    <mergeCell ref="F4:G4"/>
    <mergeCell ref="A4:A5"/>
    <mergeCell ref="A7:A9"/>
    <mergeCell ref="A10:A12"/>
    <mergeCell ref="A13:A15"/>
    <mergeCell ref="A16:A18"/>
    <mergeCell ref="A20:A24"/>
    <mergeCell ref="A25:A27"/>
    <mergeCell ref="A28:A30"/>
    <mergeCell ref="A31:A35"/>
    <mergeCell ref="A36:A42"/>
    <mergeCell ref="A43:A49"/>
    <mergeCell ref="A51:A55"/>
    <mergeCell ref="A56:A60"/>
    <mergeCell ref="A61:A68"/>
    <mergeCell ref="A69:A72"/>
    <mergeCell ref="A73:A76"/>
    <mergeCell ref="A77:A80"/>
    <mergeCell ref="A81:A90"/>
    <mergeCell ref="A91:A95"/>
    <mergeCell ref="A96:A100"/>
    <mergeCell ref="A101:A105"/>
    <mergeCell ref="A106:A110"/>
    <mergeCell ref="A111:A117"/>
    <mergeCell ref="A118:A122"/>
    <mergeCell ref="A123:A125"/>
    <mergeCell ref="A127:A129"/>
    <mergeCell ref="A130:A132"/>
    <mergeCell ref="A133:A136"/>
    <mergeCell ref="A137:A140"/>
    <mergeCell ref="A141:A144"/>
    <mergeCell ref="A145:A148"/>
    <mergeCell ref="A149:A151"/>
    <mergeCell ref="A152:A154"/>
    <mergeCell ref="A155:A158"/>
    <mergeCell ref="A159:A162"/>
    <mergeCell ref="A163:A166"/>
    <mergeCell ref="A167:A170"/>
    <mergeCell ref="A171:A173"/>
    <mergeCell ref="A174:A176"/>
    <mergeCell ref="A177:A179"/>
    <mergeCell ref="A180:A182"/>
    <mergeCell ref="A184:A186"/>
    <mergeCell ref="A187:A189"/>
    <mergeCell ref="A190:A192"/>
    <mergeCell ref="A193:A195"/>
    <mergeCell ref="A196:A197"/>
    <mergeCell ref="A198:A199"/>
    <mergeCell ref="A200:A202"/>
    <mergeCell ref="A203:A205"/>
    <mergeCell ref="A206:A208"/>
    <mergeCell ref="A209:A211"/>
    <mergeCell ref="A212:A214"/>
    <mergeCell ref="A215:A217"/>
    <mergeCell ref="A218:A220"/>
    <mergeCell ref="A221:A222"/>
    <mergeCell ref="A223:A225"/>
    <mergeCell ref="A226:A228"/>
    <mergeCell ref="A229:A231"/>
    <mergeCell ref="A233:A236"/>
    <mergeCell ref="A237:A242"/>
    <mergeCell ref="A243:A245"/>
    <mergeCell ref="A247:A248"/>
    <mergeCell ref="A249:A250"/>
    <mergeCell ref="B4:B5"/>
    <mergeCell ref="B7:B9"/>
    <mergeCell ref="B10:B12"/>
    <mergeCell ref="B13:B15"/>
    <mergeCell ref="B16:B18"/>
    <mergeCell ref="B20:B24"/>
    <mergeCell ref="B25:B27"/>
    <mergeCell ref="B28:B30"/>
    <mergeCell ref="B31:B35"/>
    <mergeCell ref="B36:B42"/>
    <mergeCell ref="B43:B49"/>
    <mergeCell ref="B51:B55"/>
    <mergeCell ref="B56:B60"/>
    <mergeCell ref="B61:B68"/>
    <mergeCell ref="B69:B72"/>
    <mergeCell ref="B73:B76"/>
    <mergeCell ref="B77:B80"/>
    <mergeCell ref="B81:B90"/>
    <mergeCell ref="B91:B95"/>
    <mergeCell ref="B96:B100"/>
    <mergeCell ref="B101:B105"/>
    <mergeCell ref="B106:B110"/>
    <mergeCell ref="B111:B117"/>
    <mergeCell ref="B118:B122"/>
    <mergeCell ref="B123:B125"/>
    <mergeCell ref="B127:B129"/>
    <mergeCell ref="B130:B132"/>
    <mergeCell ref="B133:B136"/>
    <mergeCell ref="B137:B140"/>
    <mergeCell ref="B141:B144"/>
    <mergeCell ref="B145:B148"/>
    <mergeCell ref="B149:B151"/>
    <mergeCell ref="B152:B154"/>
    <mergeCell ref="B155:B158"/>
    <mergeCell ref="B159:B162"/>
    <mergeCell ref="B163:B166"/>
    <mergeCell ref="B167:B170"/>
    <mergeCell ref="B171:B173"/>
    <mergeCell ref="B174:B176"/>
    <mergeCell ref="B177:B179"/>
    <mergeCell ref="B180:B182"/>
    <mergeCell ref="B184:B186"/>
    <mergeCell ref="B187:B189"/>
    <mergeCell ref="B190:B192"/>
    <mergeCell ref="B193:B195"/>
    <mergeCell ref="B196:B197"/>
    <mergeCell ref="B198:B199"/>
    <mergeCell ref="B200:B202"/>
    <mergeCell ref="B203:B205"/>
    <mergeCell ref="B206:B208"/>
    <mergeCell ref="B209:B211"/>
    <mergeCell ref="B212:B214"/>
    <mergeCell ref="B215:B217"/>
    <mergeCell ref="B218:B220"/>
    <mergeCell ref="B221:B222"/>
    <mergeCell ref="B223:B225"/>
    <mergeCell ref="B226:B228"/>
    <mergeCell ref="B229:B231"/>
    <mergeCell ref="B233:B236"/>
    <mergeCell ref="B237:B242"/>
    <mergeCell ref="B243:B245"/>
    <mergeCell ref="B247:B248"/>
    <mergeCell ref="B249:B250"/>
    <mergeCell ref="C4:C5"/>
    <mergeCell ref="D4:D5"/>
    <mergeCell ref="E4:E5"/>
    <mergeCell ref="H4:H5"/>
    <mergeCell ref="I4:I5"/>
    <mergeCell ref="J4:J5"/>
    <mergeCell ref="K4:K5"/>
  </mergeCells>
  <pageMargins left="1.18110236220472" right="1.18110236220472" top="1.18110236220472" bottom="1.18110236220472" header="0.51181" footer="0.51181"/>
  <pageSetup paperSize="9" pageOrder="overThenDown" orientation="portrait" errors="blank"/>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1"/>
  <sheetViews>
    <sheetView zoomScalePageLayoutView="60" workbookViewId="0">
      <pane topLeftCell="B6" activePane="bottomRight" state="frozen"/>
      <selection activeCell="A1" sqref="A1:K1"/>
    </sheetView>
  </sheetViews>
  <sheetFormatPr defaultColWidth="8" defaultRowHeight="13.5"/>
  <cols>
    <col min="1" max="1" width="35.5666666666667" style="1"/>
    <col min="2" max="2" width="31.8333333333333" style="1"/>
    <col min="3" max="3" width="32.2666666666667" style="1"/>
    <col min="4" max="4" width="24.0916666666667" style="1"/>
    <col min="5" max="5" width="6.025" style="1"/>
    <col min="6" max="6" width="10.9" style="1"/>
    <col min="7" max="7" width="10.4666666666667" style="1"/>
    <col min="8" max="8" width="6.025" style="1"/>
    <col min="9" max="11" width="36.5666666666667" style="1"/>
  </cols>
  <sheetData>
    <row r="1" ht="38.25" customHeight="1" spans="1:11">
      <c r="A1" s="2" t="s">
        <v>917</v>
      </c>
      <c r="B1" s="2"/>
      <c r="C1" s="2"/>
      <c r="D1" s="3"/>
      <c r="E1" s="2"/>
      <c r="F1" s="2"/>
      <c r="G1" s="2"/>
      <c r="H1" s="4"/>
      <c r="I1" s="31"/>
      <c r="J1" s="31"/>
      <c r="K1" s="31"/>
    </row>
    <row r="2" ht="22.5" customHeight="1" spans="1:11">
      <c r="A2" s="5"/>
      <c r="B2" s="5"/>
      <c r="C2" s="5"/>
      <c r="D2" s="5"/>
      <c r="E2" s="4"/>
      <c r="F2" s="5"/>
      <c r="G2" s="5"/>
      <c r="H2" s="4"/>
      <c r="I2" s="195" t="s">
        <v>918</v>
      </c>
      <c r="J2" s="195"/>
      <c r="K2" s="195"/>
    </row>
    <row r="3" ht="22.5" customHeight="1" spans="1:11">
      <c r="A3" s="6" t="s">
        <v>45</v>
      </c>
      <c r="B3" s="7"/>
      <c r="C3" s="8"/>
      <c r="D3" s="8"/>
      <c r="E3" s="9"/>
      <c r="F3" s="8"/>
      <c r="G3" s="8"/>
      <c r="H3" s="9"/>
      <c r="I3" s="8"/>
      <c r="J3" s="8"/>
      <c r="K3" s="8" t="s">
        <v>684</v>
      </c>
    </row>
    <row r="4" ht="22.5" customHeight="1" spans="1:11">
      <c r="A4" s="10" t="s">
        <v>685</v>
      </c>
      <c r="B4" s="11" t="s">
        <v>686</v>
      </c>
      <c r="C4" s="10" t="s">
        <v>687</v>
      </c>
      <c r="D4" s="10" t="s">
        <v>688</v>
      </c>
      <c r="E4" s="12" t="s">
        <v>689</v>
      </c>
      <c r="F4" s="10" t="s">
        <v>690</v>
      </c>
      <c r="G4" s="10"/>
      <c r="H4" s="12" t="s">
        <v>691</v>
      </c>
      <c r="I4" s="196" t="s">
        <v>692</v>
      </c>
      <c r="J4" s="196" t="s">
        <v>693</v>
      </c>
      <c r="K4" s="196" t="s">
        <v>694</v>
      </c>
    </row>
    <row r="5" ht="22.5" customHeight="1" spans="1:11">
      <c r="A5" s="10"/>
      <c r="B5" s="13"/>
      <c r="C5" s="10"/>
      <c r="D5" s="10"/>
      <c r="E5" s="12"/>
      <c r="F5" s="10" t="s">
        <v>695</v>
      </c>
      <c r="G5" s="10" t="s">
        <v>696</v>
      </c>
      <c r="H5" s="12"/>
      <c r="I5" s="12"/>
      <c r="J5" s="12"/>
      <c r="K5" s="12"/>
    </row>
    <row r="6" ht="22.5" customHeight="1" spans="1:11">
      <c r="A6" s="33" t="s">
        <v>919</v>
      </c>
      <c r="B6" s="33"/>
      <c r="C6" s="33"/>
      <c r="D6" s="34"/>
      <c r="E6" s="35"/>
      <c r="F6" s="33"/>
      <c r="G6" s="33"/>
      <c r="H6" s="36"/>
      <c r="I6" s="81"/>
      <c r="J6" s="81"/>
      <c r="K6" s="81"/>
    </row>
    <row r="7" ht="22.5" customHeight="1" spans="1:11">
      <c r="A7" s="14" t="s">
        <v>698</v>
      </c>
      <c r="B7" s="15" t="s">
        <v>699</v>
      </c>
      <c r="C7" s="14" t="s">
        <v>700</v>
      </c>
      <c r="D7" s="37">
        <v>783114240.38</v>
      </c>
      <c r="E7" s="17"/>
      <c r="F7" s="18"/>
      <c r="G7" s="18"/>
      <c r="H7" s="19"/>
      <c r="I7" s="29"/>
      <c r="J7" s="29"/>
      <c r="K7" s="29"/>
    </row>
    <row r="8" ht="22.5" customHeight="1" spans="1:11">
      <c r="A8" s="14"/>
      <c r="B8" s="20"/>
      <c r="C8" s="14" t="s">
        <v>701</v>
      </c>
      <c r="D8" s="37">
        <v>783114240.38</v>
      </c>
      <c r="E8" s="17"/>
      <c r="F8" s="18"/>
      <c r="G8" s="18"/>
      <c r="H8" s="19"/>
      <c r="I8" s="29"/>
      <c r="J8" s="29"/>
      <c r="K8" s="29"/>
    </row>
    <row r="9" ht="22.5" customHeight="1" spans="1:11">
      <c r="A9" s="14"/>
      <c r="B9" s="21"/>
      <c r="C9" s="14" t="s">
        <v>702</v>
      </c>
      <c r="D9" s="37">
        <f>D7-D8</f>
        <v>0</v>
      </c>
      <c r="E9" s="17" t="s">
        <v>703</v>
      </c>
      <c r="F9" s="22">
        <v>0</v>
      </c>
      <c r="G9" s="22">
        <v>0</v>
      </c>
      <c r="H9" s="23" t="s">
        <v>704</v>
      </c>
      <c r="I9" s="29"/>
      <c r="J9" s="29" t="s">
        <v>705</v>
      </c>
      <c r="K9" s="29"/>
    </row>
    <row r="10" ht="22.5" customHeight="1" spans="1:11">
      <c r="A10" s="14" t="s">
        <v>706</v>
      </c>
      <c r="B10" s="15" t="s">
        <v>707</v>
      </c>
      <c r="C10" s="14" t="s">
        <v>700</v>
      </c>
      <c r="D10" s="37">
        <v>782842148.61</v>
      </c>
      <c r="E10" s="17"/>
      <c r="F10" s="18"/>
      <c r="G10" s="18"/>
      <c r="H10" s="19"/>
      <c r="I10" s="29"/>
      <c r="J10" s="29"/>
      <c r="K10" s="29"/>
    </row>
    <row r="11" ht="22.5" customHeight="1" spans="1:11">
      <c r="A11" s="14"/>
      <c r="B11" s="20"/>
      <c r="C11" s="14" t="s">
        <v>701</v>
      </c>
      <c r="D11" s="37">
        <v>782842148.61</v>
      </c>
      <c r="E11" s="17"/>
      <c r="F11" s="18"/>
      <c r="G11" s="18"/>
      <c r="H11" s="19"/>
      <c r="I11" s="29"/>
      <c r="J11" s="29"/>
      <c r="K11" s="29"/>
    </row>
    <row r="12" ht="22.5" customHeight="1" spans="1:11">
      <c r="A12" s="14"/>
      <c r="B12" s="21"/>
      <c r="C12" s="14" t="s">
        <v>702</v>
      </c>
      <c r="D12" s="37">
        <f>D10-D11</f>
        <v>0</v>
      </c>
      <c r="E12" s="17" t="s">
        <v>703</v>
      </c>
      <c r="F12" s="22">
        <v>0</v>
      </c>
      <c r="G12" s="22">
        <v>0</v>
      </c>
      <c r="H12" s="23" t="s">
        <v>704</v>
      </c>
      <c r="I12" s="29"/>
      <c r="J12" s="29" t="s">
        <v>705</v>
      </c>
      <c r="K12" s="29"/>
    </row>
    <row r="13" ht="22.5" customHeight="1" spans="1:11">
      <c r="A13" s="14" t="s">
        <v>920</v>
      </c>
      <c r="B13" s="15" t="s">
        <v>709</v>
      </c>
      <c r="C13" s="14" t="s">
        <v>710</v>
      </c>
      <c r="D13" s="37">
        <v>0</v>
      </c>
      <c r="E13" s="17"/>
      <c r="F13" s="18"/>
      <c r="G13" s="18"/>
      <c r="H13" s="19"/>
      <c r="I13" s="29"/>
      <c r="J13" s="29"/>
      <c r="K13" s="29"/>
    </row>
    <row r="14" ht="22.5" customHeight="1" spans="1:11">
      <c r="A14" s="14"/>
      <c r="B14" s="20"/>
      <c r="C14" s="14" t="s">
        <v>711</v>
      </c>
      <c r="D14" s="37">
        <v>0</v>
      </c>
      <c r="E14" s="17"/>
      <c r="F14" s="18"/>
      <c r="G14" s="18"/>
      <c r="H14" s="19"/>
      <c r="I14" s="29"/>
      <c r="J14" s="29"/>
      <c r="K14" s="29"/>
    </row>
    <row r="15" ht="22.5" customHeight="1" spans="1:11">
      <c r="A15" s="14"/>
      <c r="B15" s="21"/>
      <c r="C15" s="14" t="s">
        <v>702</v>
      </c>
      <c r="D15" s="37">
        <f>D13-D14</f>
        <v>0</v>
      </c>
      <c r="E15" s="17" t="s">
        <v>703</v>
      </c>
      <c r="F15" s="22">
        <v>0</v>
      </c>
      <c r="G15" s="22">
        <v>0</v>
      </c>
      <c r="H15" s="23" t="s">
        <v>704</v>
      </c>
      <c r="I15" s="29"/>
      <c r="J15" s="29" t="s">
        <v>705</v>
      </c>
      <c r="K15" s="29"/>
    </row>
    <row r="16" ht="22.5" customHeight="1" spans="1:11">
      <c r="A16" s="33" t="s">
        <v>921</v>
      </c>
      <c r="B16" s="33"/>
      <c r="C16" s="33"/>
      <c r="D16" s="34"/>
      <c r="E16" s="35"/>
      <c r="F16" s="33"/>
      <c r="G16" s="33"/>
      <c r="H16" s="36"/>
      <c r="I16" s="81"/>
      <c r="J16" s="81"/>
      <c r="K16" s="81"/>
    </row>
    <row r="17" ht="22.5" customHeight="1" spans="1:11">
      <c r="A17" s="14" t="s">
        <v>922</v>
      </c>
      <c r="B17" s="15" t="s">
        <v>923</v>
      </c>
      <c r="C17" s="14" t="s">
        <v>719</v>
      </c>
      <c r="D17" s="37">
        <v>30178500</v>
      </c>
      <c r="E17" s="17"/>
      <c r="F17" s="18"/>
      <c r="G17" s="18"/>
      <c r="H17" s="19"/>
      <c r="I17" s="29"/>
      <c r="J17" s="29"/>
      <c r="K17" s="29"/>
    </row>
    <row r="18" ht="22.5" customHeight="1" spans="1:11">
      <c r="A18" s="14"/>
      <c r="B18" s="20"/>
      <c r="C18" s="14" t="s">
        <v>720</v>
      </c>
      <c r="D18" s="37">
        <v>30178500</v>
      </c>
      <c r="E18" s="17"/>
      <c r="F18" s="18"/>
      <c r="G18" s="18"/>
      <c r="H18" s="19"/>
      <c r="I18" s="29"/>
      <c r="J18" s="29"/>
      <c r="K18" s="29"/>
    </row>
    <row r="19" ht="22.5" customHeight="1" spans="1:11">
      <c r="A19" s="14"/>
      <c r="B19" s="20"/>
      <c r="C19" s="14" t="s">
        <v>721</v>
      </c>
      <c r="D19" s="37">
        <f>D17-D18</f>
        <v>0</v>
      </c>
      <c r="E19" s="17" t="s">
        <v>703</v>
      </c>
      <c r="F19" s="22">
        <v>0</v>
      </c>
      <c r="G19" s="22">
        <v>0</v>
      </c>
      <c r="H19" s="23" t="s">
        <v>704</v>
      </c>
      <c r="I19" s="29"/>
      <c r="J19" s="29" t="s">
        <v>705</v>
      </c>
      <c r="K19" s="29"/>
    </row>
    <row r="20" ht="22.5" customHeight="1" spans="1:11">
      <c r="A20" s="14"/>
      <c r="B20" s="20"/>
      <c r="C20" s="14" t="s">
        <v>722</v>
      </c>
      <c r="D20" s="37">
        <v>30178500</v>
      </c>
      <c r="E20" s="17"/>
      <c r="F20" s="18"/>
      <c r="G20" s="18"/>
      <c r="H20" s="19"/>
      <c r="I20" s="29"/>
      <c r="J20" s="29"/>
      <c r="K20" s="29"/>
    </row>
    <row r="21" ht="22.5" customHeight="1" spans="1:11">
      <c r="A21" s="14"/>
      <c r="B21" s="21"/>
      <c r="C21" s="14" t="s">
        <v>723</v>
      </c>
      <c r="D21" s="37">
        <f>D20-D18</f>
        <v>0</v>
      </c>
      <c r="E21" s="17" t="s">
        <v>703</v>
      </c>
      <c r="F21" s="22">
        <v>0</v>
      </c>
      <c r="G21" s="22">
        <v>0</v>
      </c>
      <c r="H21" s="23" t="s">
        <v>704</v>
      </c>
      <c r="I21" s="29"/>
      <c r="J21" s="29" t="s">
        <v>705</v>
      </c>
      <c r="K21" s="29"/>
    </row>
    <row r="22" ht="22.5" customHeight="1" spans="1:11">
      <c r="A22" s="14" t="s">
        <v>724</v>
      </c>
      <c r="B22" s="15" t="s">
        <v>924</v>
      </c>
      <c r="C22" s="14" t="s">
        <v>726</v>
      </c>
      <c r="D22" s="37">
        <v>0</v>
      </c>
      <c r="E22" s="17"/>
      <c r="F22" s="18"/>
      <c r="G22" s="18"/>
      <c r="H22" s="19"/>
      <c r="I22" s="29"/>
      <c r="J22" s="29"/>
      <c r="K22" s="29"/>
    </row>
    <row r="23" ht="22.5" customHeight="1" spans="1:11">
      <c r="A23" s="14"/>
      <c r="B23" s="20"/>
      <c r="C23" s="14" t="s">
        <v>727</v>
      </c>
      <c r="D23" s="41">
        <v>0</v>
      </c>
      <c r="E23" s="17"/>
      <c r="F23" s="18"/>
      <c r="G23" s="18"/>
      <c r="H23" s="19"/>
      <c r="I23" s="29"/>
      <c r="J23" s="29"/>
      <c r="K23" s="29"/>
    </row>
    <row r="24" ht="22.5" customHeight="1" spans="1:11">
      <c r="A24" s="14"/>
      <c r="B24" s="21"/>
      <c r="C24" s="14" t="s">
        <v>728</v>
      </c>
      <c r="D24" s="37">
        <f>D22-D23</f>
        <v>0</v>
      </c>
      <c r="E24" s="17" t="s">
        <v>703</v>
      </c>
      <c r="F24" s="22">
        <v>0</v>
      </c>
      <c r="G24" s="22">
        <v>0</v>
      </c>
      <c r="H24" s="23" t="s">
        <v>704</v>
      </c>
      <c r="I24" s="29"/>
      <c r="J24" s="29" t="s">
        <v>705</v>
      </c>
      <c r="K24" s="29"/>
    </row>
    <row r="25" ht="22.5" customHeight="1" spans="1:11">
      <c r="A25" s="28" t="s">
        <v>925</v>
      </c>
      <c r="B25" s="15" t="s">
        <v>926</v>
      </c>
      <c r="C25" s="14" t="s">
        <v>927</v>
      </c>
      <c r="D25" s="37">
        <v>0</v>
      </c>
      <c r="E25" s="17"/>
      <c r="F25" s="18"/>
      <c r="G25" s="18"/>
      <c r="H25" s="19"/>
      <c r="I25" s="29"/>
      <c r="J25" s="29"/>
      <c r="K25" s="29"/>
    </row>
    <row r="26" ht="22.5" customHeight="1" spans="1:11">
      <c r="A26" s="14"/>
      <c r="B26" s="20"/>
      <c r="C26" s="14" t="s">
        <v>928</v>
      </c>
      <c r="D26" s="41">
        <v>0</v>
      </c>
      <c r="E26" s="17"/>
      <c r="F26" s="18"/>
      <c r="G26" s="18"/>
      <c r="H26" s="19"/>
      <c r="I26" s="29"/>
      <c r="J26" s="29"/>
      <c r="K26" s="29"/>
    </row>
    <row r="27" ht="22.5" customHeight="1" spans="1:11">
      <c r="A27" s="14"/>
      <c r="B27" s="21"/>
      <c r="C27" s="14" t="s">
        <v>929</v>
      </c>
      <c r="D27" s="37">
        <f>D25-D26</f>
        <v>0</v>
      </c>
      <c r="E27" s="17" t="s">
        <v>703</v>
      </c>
      <c r="F27" s="22">
        <v>0</v>
      </c>
      <c r="G27" s="22">
        <v>0</v>
      </c>
      <c r="H27" s="23" t="s">
        <v>704</v>
      </c>
      <c r="I27" s="29"/>
      <c r="J27" s="29" t="s">
        <v>705</v>
      </c>
      <c r="K27" s="29"/>
    </row>
    <row r="28" ht="22.5" customHeight="1" spans="1:11">
      <c r="A28" s="14" t="s">
        <v>930</v>
      </c>
      <c r="B28" s="11" t="s">
        <v>730</v>
      </c>
      <c r="C28" s="14" t="s">
        <v>731</v>
      </c>
      <c r="D28" s="37">
        <v>34815474.53</v>
      </c>
      <c r="E28" s="17"/>
      <c r="F28" s="18"/>
      <c r="G28" s="18"/>
      <c r="H28" s="19"/>
      <c r="I28" s="29"/>
      <c r="J28" s="29"/>
      <c r="K28" s="29"/>
    </row>
    <row r="29" ht="22.5" customHeight="1" spans="1:11">
      <c r="A29" s="14"/>
      <c r="B29" s="32"/>
      <c r="C29" s="14" t="s">
        <v>732</v>
      </c>
      <c r="D29" s="37">
        <v>34815474.53</v>
      </c>
      <c r="E29" s="17"/>
      <c r="F29" s="18"/>
      <c r="G29" s="18"/>
      <c r="H29" s="19"/>
      <c r="I29" s="29"/>
      <c r="J29" s="29"/>
      <c r="K29" s="29"/>
    </row>
    <row r="30" ht="22.5" customHeight="1" spans="1:11">
      <c r="A30" s="14"/>
      <c r="B30" s="13"/>
      <c r="C30" s="14" t="s">
        <v>733</v>
      </c>
      <c r="D30" s="37">
        <f>D28-D29</f>
        <v>0</v>
      </c>
      <c r="E30" s="17" t="s">
        <v>703</v>
      </c>
      <c r="F30" s="22">
        <v>0</v>
      </c>
      <c r="G30" s="22">
        <v>0</v>
      </c>
      <c r="H30" s="23" t="s">
        <v>704</v>
      </c>
      <c r="I30" s="29"/>
      <c r="J30" s="29" t="s">
        <v>705</v>
      </c>
      <c r="K30" s="29"/>
    </row>
    <row r="31" ht="22.5" customHeight="1" spans="1:11">
      <c r="A31" s="143" t="s">
        <v>931</v>
      </c>
      <c r="B31" s="15" t="s">
        <v>735</v>
      </c>
      <c r="C31" s="14" t="s">
        <v>736</v>
      </c>
      <c r="D31" s="37">
        <v>18622022.93</v>
      </c>
      <c r="E31" s="17"/>
      <c r="F31" s="18"/>
      <c r="G31" s="18"/>
      <c r="H31" s="19"/>
      <c r="I31" s="29"/>
      <c r="J31" s="29"/>
      <c r="K31" s="29"/>
    </row>
    <row r="32" ht="22.5" customHeight="1" spans="1:11">
      <c r="A32" s="91"/>
      <c r="B32" s="20"/>
      <c r="C32" s="14" t="s">
        <v>737</v>
      </c>
      <c r="D32" s="37">
        <v>18622022.93</v>
      </c>
      <c r="E32" s="17"/>
      <c r="F32" s="18"/>
      <c r="G32" s="18"/>
      <c r="H32" s="19"/>
      <c r="I32" s="29"/>
      <c r="J32" s="29"/>
      <c r="K32" s="29"/>
    </row>
    <row r="33" ht="22.5" customHeight="1" spans="1:11">
      <c r="A33" s="91"/>
      <c r="B33" s="20"/>
      <c r="C33" s="14" t="s">
        <v>738</v>
      </c>
      <c r="D33" s="41">
        <v>18622022.93</v>
      </c>
      <c r="E33" s="17"/>
      <c r="F33" s="18"/>
      <c r="G33" s="18"/>
      <c r="H33" s="19"/>
      <c r="I33" s="29"/>
      <c r="J33" s="29"/>
      <c r="K33" s="29"/>
    </row>
    <row r="34" ht="22.5" customHeight="1" spans="1:11">
      <c r="A34" s="91"/>
      <c r="B34" s="20"/>
      <c r="C34" s="14" t="s">
        <v>932</v>
      </c>
      <c r="D34" s="37">
        <f>D31-D32</f>
        <v>0</v>
      </c>
      <c r="E34" s="17" t="s">
        <v>703</v>
      </c>
      <c r="F34" s="22">
        <v>0</v>
      </c>
      <c r="G34" s="22">
        <v>0</v>
      </c>
      <c r="H34" s="23" t="s">
        <v>704</v>
      </c>
      <c r="I34" s="29"/>
      <c r="J34" s="29" t="s">
        <v>705</v>
      </c>
      <c r="K34" s="29"/>
    </row>
    <row r="35" ht="22.5" customHeight="1" spans="1:11">
      <c r="A35" s="92"/>
      <c r="B35" s="21"/>
      <c r="C35" s="14" t="s">
        <v>740</v>
      </c>
      <c r="D35" s="37">
        <f>D31-D33</f>
        <v>0</v>
      </c>
      <c r="E35" s="17" t="s">
        <v>703</v>
      </c>
      <c r="F35" s="22">
        <v>0</v>
      </c>
      <c r="G35" s="22">
        <v>0</v>
      </c>
      <c r="H35" s="23" t="s">
        <v>704</v>
      </c>
      <c r="I35" s="29"/>
      <c r="J35" s="29" t="s">
        <v>705</v>
      </c>
      <c r="K35" s="29"/>
    </row>
    <row r="36" ht="22.5" customHeight="1" spans="1:11">
      <c r="A36" s="14" t="s">
        <v>933</v>
      </c>
      <c r="B36" s="15" t="s">
        <v>934</v>
      </c>
      <c r="C36" s="14" t="s">
        <v>743</v>
      </c>
      <c r="D36" s="37">
        <v>182539842.72</v>
      </c>
      <c r="E36" s="17"/>
      <c r="F36" s="18"/>
      <c r="G36" s="18"/>
      <c r="H36" s="23"/>
      <c r="I36" s="29"/>
      <c r="J36" s="29"/>
      <c r="K36" s="29"/>
    </row>
    <row r="37" ht="22.5" customHeight="1" spans="1:11">
      <c r="A37" s="14"/>
      <c r="B37" s="20"/>
      <c r="C37" s="14" t="s">
        <v>935</v>
      </c>
      <c r="D37" s="41">
        <v>182539842.72</v>
      </c>
      <c r="E37" s="17"/>
      <c r="F37" s="18"/>
      <c r="G37" s="18"/>
      <c r="H37" s="23"/>
      <c r="I37" s="29"/>
      <c r="J37" s="29"/>
      <c r="K37" s="29"/>
    </row>
    <row r="38" ht="22.5" customHeight="1" spans="1:11">
      <c r="A38" s="14"/>
      <c r="B38" s="20"/>
      <c r="C38" s="14" t="s">
        <v>936</v>
      </c>
      <c r="D38" s="37">
        <f>D36-D37</f>
        <v>0</v>
      </c>
      <c r="E38" s="17" t="s">
        <v>703</v>
      </c>
      <c r="F38" s="22">
        <v>0</v>
      </c>
      <c r="G38" s="22">
        <v>0</v>
      </c>
      <c r="H38" s="23" t="s">
        <v>704</v>
      </c>
      <c r="I38" s="29"/>
      <c r="J38" s="29" t="s">
        <v>705</v>
      </c>
      <c r="K38" s="29"/>
    </row>
    <row r="39" ht="22.5" customHeight="1" spans="1:11">
      <c r="A39" s="14"/>
      <c r="B39" s="20"/>
      <c r="C39" s="14" t="s">
        <v>748</v>
      </c>
      <c r="D39" s="37">
        <v>0</v>
      </c>
      <c r="E39" s="17"/>
      <c r="F39" s="18"/>
      <c r="G39" s="18"/>
      <c r="H39" s="23"/>
      <c r="I39" s="29"/>
      <c r="J39" s="29"/>
      <c r="K39" s="29"/>
    </row>
    <row r="40" ht="22.5" customHeight="1" spans="1:11">
      <c r="A40" s="14"/>
      <c r="B40" s="21"/>
      <c r="C40" s="14" t="s">
        <v>937</v>
      </c>
      <c r="D40" s="37">
        <f>D36-D39</f>
        <v>182539842.72</v>
      </c>
      <c r="E40" s="17" t="s">
        <v>703</v>
      </c>
      <c r="F40" s="22">
        <v>0</v>
      </c>
      <c r="G40" s="22">
        <v>0</v>
      </c>
      <c r="H40" s="23" t="s">
        <v>938</v>
      </c>
      <c r="I40" s="29" t="s">
        <v>939</v>
      </c>
      <c r="J40" s="29" t="s">
        <v>705</v>
      </c>
      <c r="K40" s="29"/>
    </row>
    <row r="41" ht="22.5" customHeight="1" spans="1:11">
      <c r="A41" s="14" t="s">
        <v>940</v>
      </c>
      <c r="B41" s="15" t="s">
        <v>934</v>
      </c>
      <c r="C41" s="14" t="s">
        <v>752</v>
      </c>
      <c r="D41" s="37">
        <v>0</v>
      </c>
      <c r="E41" s="17"/>
      <c r="F41" s="18"/>
      <c r="G41" s="18"/>
      <c r="H41" s="23"/>
      <c r="I41" s="29"/>
      <c r="J41" s="29"/>
      <c r="K41" s="29"/>
    </row>
    <row r="42" ht="22.5" customHeight="1" spans="1:11">
      <c r="A42" s="14"/>
      <c r="B42" s="20"/>
      <c r="C42" s="14" t="s">
        <v>941</v>
      </c>
      <c r="D42" s="41">
        <v>0</v>
      </c>
      <c r="E42" s="17"/>
      <c r="F42" s="18"/>
      <c r="G42" s="18"/>
      <c r="H42" s="23"/>
      <c r="I42" s="29"/>
      <c r="J42" s="29"/>
      <c r="K42" s="29"/>
    </row>
    <row r="43" ht="22.5" customHeight="1" spans="1:11">
      <c r="A43" s="14"/>
      <c r="B43" s="20"/>
      <c r="C43" s="14" t="s">
        <v>942</v>
      </c>
      <c r="D43" s="37">
        <f>D41-D42</f>
        <v>0</v>
      </c>
      <c r="E43" s="17" t="s">
        <v>703</v>
      </c>
      <c r="F43" s="22">
        <v>0</v>
      </c>
      <c r="G43" s="22">
        <v>0</v>
      </c>
      <c r="H43" s="23" t="s">
        <v>704</v>
      </c>
      <c r="I43" s="29"/>
      <c r="J43" s="29" t="s">
        <v>705</v>
      </c>
      <c r="K43" s="29"/>
    </row>
    <row r="44" ht="22.5" customHeight="1" spans="1:11">
      <c r="A44" s="14"/>
      <c r="B44" s="20"/>
      <c r="C44" s="14" t="s">
        <v>756</v>
      </c>
      <c r="D44" s="37">
        <v>0</v>
      </c>
      <c r="E44" s="17"/>
      <c r="F44" s="18"/>
      <c r="G44" s="18"/>
      <c r="H44" s="23"/>
      <c r="I44" s="29"/>
      <c r="J44" s="29"/>
      <c r="K44" s="29"/>
    </row>
    <row r="45" ht="22.5" customHeight="1" spans="1:11">
      <c r="A45" s="14"/>
      <c r="B45" s="21"/>
      <c r="C45" s="14" t="s">
        <v>943</v>
      </c>
      <c r="D45" s="37">
        <f>D41-D44</f>
        <v>0</v>
      </c>
      <c r="E45" s="17" t="s">
        <v>703</v>
      </c>
      <c r="F45" s="22">
        <v>0</v>
      </c>
      <c r="G45" s="22">
        <v>0</v>
      </c>
      <c r="H45" s="23" t="s">
        <v>704</v>
      </c>
      <c r="I45" s="29"/>
      <c r="J45" s="29" t="s">
        <v>705</v>
      </c>
      <c r="K45" s="29"/>
    </row>
    <row r="46" ht="22.5" customHeight="1" spans="1:11">
      <c r="A46" s="33" t="s">
        <v>944</v>
      </c>
      <c r="B46" s="33"/>
      <c r="C46" s="33"/>
      <c r="D46" s="34"/>
      <c r="E46" s="35"/>
      <c r="F46" s="33"/>
      <c r="G46" s="33"/>
      <c r="H46" s="36"/>
      <c r="I46" s="81"/>
      <c r="J46" s="81"/>
      <c r="K46" s="81"/>
    </row>
    <row r="47" ht="22.5" customHeight="1" spans="1:11">
      <c r="A47" s="28" t="s">
        <v>759</v>
      </c>
      <c r="B47" s="15" t="s">
        <v>760</v>
      </c>
      <c r="C47" s="14" t="s">
        <v>761</v>
      </c>
      <c r="D47" s="37">
        <v>296746837.77</v>
      </c>
      <c r="E47" s="17"/>
      <c r="F47" s="18"/>
      <c r="G47" s="18"/>
      <c r="H47" s="19"/>
      <c r="I47" s="29"/>
      <c r="J47" s="29"/>
      <c r="K47" s="29"/>
    </row>
    <row r="48" ht="22.5" customHeight="1" spans="1:11">
      <c r="A48" s="28"/>
      <c r="B48" s="20"/>
      <c r="C48" s="14" t="s">
        <v>762</v>
      </c>
      <c r="D48" s="37">
        <v>352067270.81</v>
      </c>
      <c r="E48" s="17"/>
      <c r="F48" s="18"/>
      <c r="G48" s="18"/>
      <c r="H48" s="19"/>
      <c r="I48" s="29"/>
      <c r="J48" s="29"/>
      <c r="K48" s="29"/>
    </row>
    <row r="49" ht="22.5" customHeight="1" spans="1:11">
      <c r="A49" s="28"/>
      <c r="B49" s="20"/>
      <c r="C49" s="14" t="s">
        <v>763</v>
      </c>
      <c r="D49" s="37">
        <f>IF(D47=0,0,D48/D47)*100</f>
        <v>118.642299090943</v>
      </c>
      <c r="E49" s="17" t="s">
        <v>703</v>
      </c>
      <c r="F49" s="22">
        <v>95</v>
      </c>
      <c r="G49" s="22">
        <v>105</v>
      </c>
      <c r="H49" s="23" t="s">
        <v>938</v>
      </c>
      <c r="I49" s="29" t="s">
        <v>945</v>
      </c>
      <c r="J49" s="29" t="s">
        <v>705</v>
      </c>
      <c r="K49" s="29"/>
    </row>
    <row r="50" ht="22.5" customHeight="1" spans="1:11">
      <c r="A50" s="28"/>
      <c r="B50" s="20"/>
      <c r="C50" s="14" t="s">
        <v>764</v>
      </c>
      <c r="D50" s="37">
        <v>275147279.48</v>
      </c>
      <c r="E50" s="17"/>
      <c r="F50" s="18"/>
      <c r="G50" s="18"/>
      <c r="H50" s="19"/>
      <c r="I50" s="29"/>
      <c r="J50" s="29"/>
      <c r="K50" s="29"/>
    </row>
    <row r="51" ht="22.5" customHeight="1" spans="1:11">
      <c r="A51" s="28"/>
      <c r="B51" s="21"/>
      <c r="C51" s="14" t="s">
        <v>765</v>
      </c>
      <c r="D51" s="37">
        <f>IF(D50=0,0,D48/D50-1)*100</f>
        <v>27.955933809475</v>
      </c>
      <c r="E51" s="17" t="s">
        <v>703</v>
      </c>
      <c r="F51" s="22">
        <v>0</v>
      </c>
      <c r="G51" s="22">
        <v>30</v>
      </c>
      <c r="H51" s="23" t="s">
        <v>704</v>
      </c>
      <c r="I51" s="29"/>
      <c r="J51" s="29" t="s">
        <v>705</v>
      </c>
      <c r="K51" s="29"/>
    </row>
    <row r="52" ht="22.5" customHeight="1" spans="1:11">
      <c r="A52" s="28" t="s">
        <v>946</v>
      </c>
      <c r="B52" s="15" t="s">
        <v>947</v>
      </c>
      <c r="C52" s="14" t="s">
        <v>761</v>
      </c>
      <c r="D52" s="37">
        <v>56748900</v>
      </c>
      <c r="E52" s="17"/>
      <c r="F52" s="18"/>
      <c r="G52" s="18"/>
      <c r="H52" s="19"/>
      <c r="I52" s="29"/>
      <c r="J52" s="29"/>
      <c r="K52" s="29"/>
    </row>
    <row r="53" ht="22.5" customHeight="1" spans="1:11">
      <c r="A53" s="28"/>
      <c r="B53" s="20"/>
      <c r="C53" s="14" t="s">
        <v>762</v>
      </c>
      <c r="D53" s="37">
        <v>85322673.18</v>
      </c>
      <c r="E53" s="17"/>
      <c r="F53" s="18"/>
      <c r="G53" s="18"/>
      <c r="H53" s="19"/>
      <c r="I53" s="29"/>
      <c r="J53" s="29"/>
      <c r="K53" s="29"/>
    </row>
    <row r="54" ht="22.5" customHeight="1" spans="1:11">
      <c r="A54" s="28"/>
      <c r="B54" s="20"/>
      <c r="C54" s="14" t="s">
        <v>763</v>
      </c>
      <c r="D54" s="37">
        <f>IF(D52=0,0,D53/D52)*100</f>
        <v>150.351237081247</v>
      </c>
      <c r="E54" s="17" t="s">
        <v>703</v>
      </c>
      <c r="F54" s="22">
        <v>95</v>
      </c>
      <c r="G54" s="22">
        <v>105</v>
      </c>
      <c r="H54" s="23" t="s">
        <v>938</v>
      </c>
      <c r="I54" s="29" t="s">
        <v>948</v>
      </c>
      <c r="J54" s="29" t="s">
        <v>705</v>
      </c>
      <c r="K54" s="29"/>
    </row>
    <row r="55" ht="22.5" customHeight="1" spans="1:11">
      <c r="A55" s="28"/>
      <c r="B55" s="20"/>
      <c r="C55" s="14" t="s">
        <v>764</v>
      </c>
      <c r="D55" s="37">
        <v>58372400</v>
      </c>
      <c r="E55" s="17"/>
      <c r="F55" s="18"/>
      <c r="G55" s="18"/>
      <c r="H55" s="19"/>
      <c r="I55" s="29"/>
      <c r="J55" s="29"/>
      <c r="K55" s="29"/>
    </row>
    <row r="56" ht="22.5" customHeight="1" spans="1:11">
      <c r="A56" s="28"/>
      <c r="B56" s="21"/>
      <c r="C56" s="14" t="s">
        <v>765</v>
      </c>
      <c r="D56" s="37">
        <f>IF(D55=0,0,D53/D55-1)*100</f>
        <v>46.169547902776</v>
      </c>
      <c r="E56" s="17" t="s">
        <v>703</v>
      </c>
      <c r="F56" s="22">
        <v>0</v>
      </c>
      <c r="G56" s="22">
        <v>30</v>
      </c>
      <c r="H56" s="23" t="s">
        <v>938</v>
      </c>
      <c r="I56" s="29" t="s">
        <v>949</v>
      </c>
      <c r="J56" s="29" t="s">
        <v>705</v>
      </c>
      <c r="K56" s="29"/>
    </row>
    <row r="57" ht="22.5" customHeight="1" spans="1:11">
      <c r="A57" s="28" t="s">
        <v>950</v>
      </c>
      <c r="B57" s="15" t="s">
        <v>951</v>
      </c>
      <c r="C57" s="14" t="s">
        <v>761</v>
      </c>
      <c r="D57" s="37">
        <v>55240000</v>
      </c>
      <c r="E57" s="17"/>
      <c r="F57" s="22"/>
      <c r="G57" s="22"/>
      <c r="H57" s="23"/>
      <c r="I57" s="29"/>
      <c r="J57" s="29"/>
      <c r="K57" s="29"/>
    </row>
    <row r="58" ht="22.5" customHeight="1" spans="1:11">
      <c r="A58" s="28"/>
      <c r="B58" s="20"/>
      <c r="C58" s="14" t="s">
        <v>762</v>
      </c>
      <c r="D58" s="37">
        <v>63230100</v>
      </c>
      <c r="E58" s="17"/>
      <c r="F58" s="22"/>
      <c r="G58" s="22"/>
      <c r="H58" s="23"/>
      <c r="I58" s="29"/>
      <c r="J58" s="29"/>
      <c r="K58" s="29"/>
    </row>
    <row r="59" ht="22.5" customHeight="1" spans="1:11">
      <c r="A59" s="28"/>
      <c r="B59" s="20"/>
      <c r="C59" s="14" t="s">
        <v>763</v>
      </c>
      <c r="D59" s="37">
        <f>IF(D57=0,0,D58/D57)*100</f>
        <v>114.46433743664</v>
      </c>
      <c r="E59" s="17" t="s">
        <v>703</v>
      </c>
      <c r="F59" s="22">
        <v>95</v>
      </c>
      <c r="G59" s="22">
        <v>105</v>
      </c>
      <c r="H59" s="23" t="s">
        <v>938</v>
      </c>
      <c r="I59" s="29" t="s">
        <v>952</v>
      </c>
      <c r="J59" s="29" t="s">
        <v>705</v>
      </c>
      <c r="K59" s="29"/>
    </row>
    <row r="60" ht="22.5" customHeight="1" spans="1:11">
      <c r="A60" s="28"/>
      <c r="B60" s="20"/>
      <c r="C60" s="14" t="s">
        <v>764</v>
      </c>
      <c r="D60" s="37">
        <v>57303500</v>
      </c>
      <c r="E60" s="17"/>
      <c r="F60" s="22"/>
      <c r="G60" s="22"/>
      <c r="H60" s="23"/>
      <c r="I60" s="29"/>
      <c r="J60" s="29"/>
      <c r="K60" s="29"/>
    </row>
    <row r="61" ht="22.5" customHeight="1" spans="1:11">
      <c r="A61" s="28"/>
      <c r="B61" s="21"/>
      <c r="C61" s="14" t="s">
        <v>765</v>
      </c>
      <c r="D61" s="37">
        <f>IF(D60=0,0,D58/D60-1)*100</f>
        <v>10.3424747179492</v>
      </c>
      <c r="E61" s="17" t="s">
        <v>703</v>
      </c>
      <c r="F61" s="22">
        <v>0</v>
      </c>
      <c r="G61" s="22">
        <v>30</v>
      </c>
      <c r="H61" s="23" t="s">
        <v>704</v>
      </c>
      <c r="I61" s="29"/>
      <c r="J61" s="29" t="s">
        <v>705</v>
      </c>
      <c r="K61" s="29"/>
    </row>
    <row r="62" ht="22.5" customHeight="1" spans="1:11">
      <c r="A62" s="28" t="s">
        <v>953</v>
      </c>
      <c r="B62" s="15" t="s">
        <v>954</v>
      </c>
      <c r="C62" s="14" t="s">
        <v>762</v>
      </c>
      <c r="D62" s="37">
        <f>D58-D65</f>
        <v>57115100</v>
      </c>
      <c r="E62" s="17"/>
      <c r="F62" s="18"/>
      <c r="G62" s="18"/>
      <c r="H62" s="19"/>
      <c r="I62" s="29"/>
      <c r="J62" s="29"/>
      <c r="K62" s="29"/>
    </row>
    <row r="63" ht="22.5" customHeight="1" spans="1:11">
      <c r="A63" s="28"/>
      <c r="B63" s="20"/>
      <c r="C63" s="14" t="s">
        <v>764</v>
      </c>
      <c r="D63" s="37">
        <f>D60-D66</f>
        <v>51188900</v>
      </c>
      <c r="E63" s="17"/>
      <c r="F63" s="18"/>
      <c r="G63" s="18"/>
      <c r="H63" s="19"/>
      <c r="I63" s="29"/>
      <c r="J63" s="29"/>
      <c r="K63" s="29"/>
    </row>
    <row r="64" ht="22.5" customHeight="1" spans="1:11">
      <c r="A64" s="28"/>
      <c r="B64" s="21"/>
      <c r="C64" s="14" t="s">
        <v>765</v>
      </c>
      <c r="D64" s="37">
        <f>IF(D63=0,0,D62/D63-1)*100</f>
        <v>11.5771192582767</v>
      </c>
      <c r="E64" s="17" t="s">
        <v>703</v>
      </c>
      <c r="F64" s="22">
        <v>0</v>
      </c>
      <c r="G64" s="22">
        <v>30</v>
      </c>
      <c r="H64" s="23" t="s">
        <v>704</v>
      </c>
      <c r="I64" s="29"/>
      <c r="J64" s="29" t="s">
        <v>705</v>
      </c>
      <c r="K64" s="29"/>
    </row>
    <row r="65" ht="22.5" customHeight="1" spans="1:11">
      <c r="A65" s="28" t="s">
        <v>955</v>
      </c>
      <c r="B65" s="15" t="s">
        <v>956</v>
      </c>
      <c r="C65" s="14" t="s">
        <v>762</v>
      </c>
      <c r="D65" s="41">
        <v>6115000</v>
      </c>
      <c r="E65" s="17"/>
      <c r="F65" s="22"/>
      <c r="G65" s="22"/>
      <c r="H65" s="23"/>
      <c r="I65" s="29"/>
      <c r="J65" s="29"/>
      <c r="K65" s="29"/>
    </row>
    <row r="66" ht="22.5" customHeight="1" spans="1:11">
      <c r="A66" s="28"/>
      <c r="B66" s="20"/>
      <c r="C66" s="14" t="s">
        <v>764</v>
      </c>
      <c r="D66" s="37">
        <v>6114600</v>
      </c>
      <c r="E66" s="17"/>
      <c r="F66" s="22"/>
      <c r="G66" s="22"/>
      <c r="H66" s="23"/>
      <c r="I66" s="29"/>
      <c r="J66" s="29"/>
      <c r="K66" s="29"/>
    </row>
    <row r="67" ht="22.5" customHeight="1" spans="1:11">
      <c r="A67" s="28"/>
      <c r="B67" s="21"/>
      <c r="C67" s="14" t="s">
        <v>765</v>
      </c>
      <c r="D67" s="37">
        <f>IF(D66=0,0,D65/D66-1)*100</f>
        <v>0.00654171981813167</v>
      </c>
      <c r="E67" s="17" t="s">
        <v>703</v>
      </c>
      <c r="F67" s="22">
        <v>-30</v>
      </c>
      <c r="G67" s="22">
        <v>30</v>
      </c>
      <c r="H67" s="23" t="s">
        <v>704</v>
      </c>
      <c r="I67" s="29"/>
      <c r="J67" s="29" t="s">
        <v>705</v>
      </c>
      <c r="K67" s="29"/>
    </row>
    <row r="68" ht="22.5" customHeight="1" spans="1:11">
      <c r="A68" s="28" t="s">
        <v>957</v>
      </c>
      <c r="B68" s="15" t="s">
        <v>769</v>
      </c>
      <c r="C68" s="14" t="s">
        <v>762</v>
      </c>
      <c r="D68" s="37">
        <v>997200</v>
      </c>
      <c r="E68" s="17"/>
      <c r="F68" s="18"/>
      <c r="G68" s="18"/>
      <c r="H68" s="19"/>
      <c r="I68" s="29"/>
      <c r="J68" s="29"/>
      <c r="K68" s="29"/>
    </row>
    <row r="69" ht="22.5" customHeight="1" spans="1:11">
      <c r="A69" s="28"/>
      <c r="B69" s="20"/>
      <c r="C69" s="14" t="s">
        <v>764</v>
      </c>
      <c r="D69" s="37">
        <v>1068900</v>
      </c>
      <c r="E69" s="17"/>
      <c r="F69" s="18"/>
      <c r="G69" s="18"/>
      <c r="H69" s="19"/>
      <c r="I69" s="29"/>
      <c r="J69" s="29"/>
      <c r="K69" s="29"/>
    </row>
    <row r="70" ht="22.5" customHeight="1" spans="1:11">
      <c r="A70" s="28"/>
      <c r="B70" s="21"/>
      <c r="C70" s="14" t="s">
        <v>765</v>
      </c>
      <c r="D70" s="37">
        <f>IF(D69=0,0,D68/D69-1)*100</f>
        <v>-6.70783047993264</v>
      </c>
      <c r="E70" s="17" t="s">
        <v>703</v>
      </c>
      <c r="F70" s="22">
        <v>-10</v>
      </c>
      <c r="G70" s="22">
        <v>10</v>
      </c>
      <c r="H70" s="23" t="s">
        <v>704</v>
      </c>
      <c r="I70" s="29"/>
      <c r="J70" s="29" t="s">
        <v>705</v>
      </c>
      <c r="K70" s="29"/>
    </row>
    <row r="71" ht="22.5" customHeight="1" spans="1:11">
      <c r="A71" s="28" t="s">
        <v>958</v>
      </c>
      <c r="B71" s="15" t="s">
        <v>959</v>
      </c>
      <c r="C71" s="14" t="s">
        <v>761</v>
      </c>
      <c r="D71" s="37">
        <v>34887600</v>
      </c>
      <c r="E71" s="17"/>
      <c r="F71" s="18"/>
      <c r="G71" s="18"/>
      <c r="H71" s="19"/>
      <c r="I71" s="29"/>
      <c r="J71" s="29"/>
      <c r="K71" s="29"/>
    </row>
    <row r="72" ht="22.5" customHeight="1" spans="1:11">
      <c r="A72" s="28"/>
      <c r="B72" s="20"/>
      <c r="C72" s="14" t="s">
        <v>762</v>
      </c>
      <c r="D72" s="37">
        <v>30178500</v>
      </c>
      <c r="E72" s="17"/>
      <c r="F72" s="18"/>
      <c r="G72" s="18"/>
      <c r="H72" s="19"/>
      <c r="I72" s="29"/>
      <c r="J72" s="29"/>
      <c r="K72" s="29"/>
    </row>
    <row r="73" ht="22.5" customHeight="1" spans="1:11">
      <c r="A73" s="28"/>
      <c r="B73" s="20"/>
      <c r="C73" s="14" t="s">
        <v>763</v>
      </c>
      <c r="D73" s="37">
        <f>IF(D71=0,0,D72/D71)*100</f>
        <v>86.5020809685963</v>
      </c>
      <c r="E73" s="17" t="s">
        <v>703</v>
      </c>
      <c r="F73" s="22">
        <v>95</v>
      </c>
      <c r="G73" s="22">
        <v>105</v>
      </c>
      <c r="H73" s="23" t="s">
        <v>938</v>
      </c>
      <c r="I73" s="29" t="s">
        <v>960</v>
      </c>
      <c r="J73" s="29" t="s">
        <v>705</v>
      </c>
      <c r="K73" s="29"/>
    </row>
    <row r="74" ht="22.5" customHeight="1" spans="1:11">
      <c r="A74" s="28"/>
      <c r="B74" s="20"/>
      <c r="C74" s="14" t="s">
        <v>764</v>
      </c>
      <c r="D74" s="37">
        <v>39575400</v>
      </c>
      <c r="E74" s="17"/>
      <c r="F74" s="18"/>
      <c r="G74" s="18"/>
      <c r="H74" s="19"/>
      <c r="I74" s="29"/>
      <c r="J74" s="29"/>
      <c r="K74" s="29"/>
    </row>
    <row r="75" ht="22.5" customHeight="1" spans="1:11">
      <c r="A75" s="28"/>
      <c r="B75" s="21"/>
      <c r="C75" s="14" t="s">
        <v>765</v>
      </c>
      <c r="D75" s="37">
        <f>IF(D74=0,0,D72/D74-1)*100</f>
        <v>-23.7442956988432</v>
      </c>
      <c r="E75" s="17" t="s">
        <v>703</v>
      </c>
      <c r="F75" s="22">
        <v>0</v>
      </c>
      <c r="G75" s="22">
        <v>30</v>
      </c>
      <c r="H75" s="23" t="s">
        <v>938</v>
      </c>
      <c r="I75" s="29" t="s">
        <v>961</v>
      </c>
      <c r="J75" s="29" t="s">
        <v>705</v>
      </c>
      <c r="K75" s="29"/>
    </row>
    <row r="76" ht="22.5" customHeight="1" spans="1:11">
      <c r="A76" s="28" t="s">
        <v>962</v>
      </c>
      <c r="B76" s="15" t="s">
        <v>769</v>
      </c>
      <c r="C76" s="14" t="s">
        <v>762</v>
      </c>
      <c r="D76" s="37">
        <v>22879498.56</v>
      </c>
      <c r="E76" s="17"/>
      <c r="F76" s="18"/>
      <c r="G76" s="18"/>
      <c r="H76" s="19"/>
      <c r="I76" s="29"/>
      <c r="J76" s="29"/>
      <c r="K76" s="29"/>
    </row>
    <row r="77" ht="22.5" customHeight="1" spans="1:11">
      <c r="A77" s="28"/>
      <c r="B77" s="20"/>
      <c r="C77" s="14" t="s">
        <v>764</v>
      </c>
      <c r="D77" s="37">
        <v>31059960.87</v>
      </c>
      <c r="E77" s="17"/>
      <c r="F77" s="18"/>
      <c r="G77" s="18"/>
      <c r="H77" s="19"/>
      <c r="I77" s="29"/>
      <c r="J77" s="29"/>
      <c r="K77" s="29"/>
    </row>
    <row r="78" ht="22.5" customHeight="1" spans="1:11">
      <c r="A78" s="28"/>
      <c r="B78" s="21"/>
      <c r="C78" s="14" t="s">
        <v>765</v>
      </c>
      <c r="D78" s="37">
        <f>IF(D77=0,0,D76/D77-1)*100</f>
        <v>-26.3376452540908</v>
      </c>
      <c r="E78" s="17" t="s">
        <v>703</v>
      </c>
      <c r="F78" s="22">
        <v>0</v>
      </c>
      <c r="G78" s="22">
        <v>30</v>
      </c>
      <c r="H78" s="23" t="s">
        <v>938</v>
      </c>
      <c r="I78" s="29" t="s">
        <v>963</v>
      </c>
      <c r="J78" s="29" t="s">
        <v>705</v>
      </c>
      <c r="K78" s="29"/>
    </row>
    <row r="79" ht="22.5" customHeight="1" spans="1:11">
      <c r="A79" s="28" t="s">
        <v>964</v>
      </c>
      <c r="B79" s="15" t="s">
        <v>769</v>
      </c>
      <c r="C79" s="14" t="s">
        <v>762</v>
      </c>
      <c r="D79" s="37">
        <v>2860000</v>
      </c>
      <c r="E79" s="17"/>
      <c r="F79" s="18"/>
      <c r="G79" s="18"/>
      <c r="H79" s="19"/>
      <c r="I79" s="29"/>
      <c r="J79" s="29"/>
      <c r="K79" s="29"/>
    </row>
    <row r="80" ht="22.5" customHeight="1" spans="1:11">
      <c r="A80" s="28"/>
      <c r="B80" s="20"/>
      <c r="C80" s="14" t="s">
        <v>764</v>
      </c>
      <c r="D80" s="37">
        <v>4094400</v>
      </c>
      <c r="E80" s="17"/>
      <c r="F80" s="18"/>
      <c r="G80" s="18"/>
      <c r="H80" s="19"/>
      <c r="I80" s="29"/>
      <c r="J80" s="29"/>
      <c r="K80" s="29"/>
    </row>
    <row r="81" ht="21.75" customHeight="1" spans="1:11">
      <c r="A81" s="28"/>
      <c r="B81" s="21"/>
      <c r="C81" s="14" t="s">
        <v>765</v>
      </c>
      <c r="D81" s="37">
        <f>IF(D80=0,0,D79/D80-1)*100</f>
        <v>-30.148495506057</v>
      </c>
      <c r="E81" s="17" t="s">
        <v>703</v>
      </c>
      <c r="F81" s="22">
        <v>0</v>
      </c>
      <c r="G81" s="22">
        <v>30</v>
      </c>
      <c r="H81" s="23" t="s">
        <v>938</v>
      </c>
      <c r="I81" s="29" t="s">
        <v>965</v>
      </c>
      <c r="J81" s="29" t="s">
        <v>705</v>
      </c>
      <c r="K81" s="29"/>
    </row>
    <row r="82" ht="22.5" customHeight="1" spans="1:11">
      <c r="A82" s="28" t="s">
        <v>966</v>
      </c>
      <c r="B82" s="15" t="s">
        <v>967</v>
      </c>
      <c r="C82" s="14" t="s">
        <v>762</v>
      </c>
      <c r="D82" s="37">
        <f>(D72-D76)-D79</f>
        <v>4439001.44</v>
      </c>
      <c r="E82" s="17"/>
      <c r="F82" s="18"/>
      <c r="G82" s="18"/>
      <c r="H82" s="19"/>
      <c r="I82" s="29"/>
      <c r="J82" s="29"/>
      <c r="K82" s="29"/>
    </row>
    <row r="83" ht="22.5" customHeight="1" spans="1:11">
      <c r="A83" s="28"/>
      <c r="B83" s="20"/>
      <c r="C83" s="14" t="s">
        <v>764</v>
      </c>
      <c r="D83" s="37">
        <f>(D74-D77)-D80</f>
        <v>4421039.13</v>
      </c>
      <c r="E83" s="17"/>
      <c r="F83" s="18"/>
      <c r="G83" s="18"/>
      <c r="H83" s="19"/>
      <c r="I83" s="29"/>
      <c r="J83" s="29"/>
      <c r="K83" s="29"/>
    </row>
    <row r="84" ht="21.75" customHeight="1" spans="1:11">
      <c r="A84" s="28"/>
      <c r="B84" s="21"/>
      <c r="C84" s="14" t="s">
        <v>765</v>
      </c>
      <c r="D84" s="37">
        <f>IF(D83=0,0,D82/D83-1)*100</f>
        <v>0.406291586023633</v>
      </c>
      <c r="E84" s="17" t="s">
        <v>703</v>
      </c>
      <c r="F84" s="22">
        <v>0</v>
      </c>
      <c r="G84" s="22">
        <v>30</v>
      </c>
      <c r="H84" s="23" t="s">
        <v>704</v>
      </c>
      <c r="I84" s="29"/>
      <c r="J84" s="29" t="s">
        <v>705</v>
      </c>
      <c r="K84" s="29"/>
    </row>
    <row r="85" ht="22.5" customHeight="1" spans="1:11">
      <c r="A85" s="28" t="s">
        <v>788</v>
      </c>
      <c r="B85" s="15" t="s">
        <v>968</v>
      </c>
      <c r="C85" s="14" t="s">
        <v>761</v>
      </c>
      <c r="D85" s="37">
        <v>500000</v>
      </c>
      <c r="E85" s="17"/>
      <c r="F85" s="18"/>
      <c r="G85" s="18"/>
      <c r="H85" s="19"/>
      <c r="I85" s="29"/>
      <c r="J85" s="29"/>
      <c r="K85" s="29"/>
    </row>
    <row r="86" ht="22.5" customHeight="1" spans="1:11">
      <c r="A86" s="28"/>
      <c r="B86" s="20"/>
      <c r="C86" s="14" t="s">
        <v>762</v>
      </c>
      <c r="D86" s="37">
        <v>586931.49</v>
      </c>
      <c r="E86" s="17"/>
      <c r="F86" s="18"/>
      <c r="G86" s="18"/>
      <c r="H86" s="19"/>
      <c r="I86" s="29"/>
      <c r="J86" s="29"/>
      <c r="K86" s="29"/>
    </row>
    <row r="87" ht="22.5" customHeight="1" spans="1:11">
      <c r="A87" s="28"/>
      <c r="B87" s="20"/>
      <c r="C87" s="14" t="s">
        <v>763</v>
      </c>
      <c r="D87" s="37">
        <f>IF(D85=0,0,D86/D85)*100</f>
        <v>117.386298</v>
      </c>
      <c r="E87" s="17" t="s">
        <v>703</v>
      </c>
      <c r="F87" s="22">
        <v>95</v>
      </c>
      <c r="G87" s="22">
        <v>105</v>
      </c>
      <c r="H87" s="23" t="s">
        <v>938</v>
      </c>
      <c r="I87" s="29" t="s">
        <v>969</v>
      </c>
      <c r="J87" s="29" t="s">
        <v>705</v>
      </c>
      <c r="K87" s="29"/>
    </row>
    <row r="88" ht="22.5" customHeight="1" spans="1:11">
      <c r="A88" s="28"/>
      <c r="B88" s="20"/>
      <c r="C88" s="14" t="s">
        <v>764</v>
      </c>
      <c r="D88" s="37">
        <v>443942.28</v>
      </c>
      <c r="E88" s="17"/>
      <c r="F88" s="18"/>
      <c r="G88" s="18"/>
      <c r="H88" s="19"/>
      <c r="I88" s="29"/>
      <c r="J88" s="29"/>
      <c r="K88" s="29"/>
    </row>
    <row r="89" ht="22.5" customHeight="1" spans="1:11">
      <c r="A89" s="28"/>
      <c r="B89" s="21"/>
      <c r="C89" s="14" t="s">
        <v>765</v>
      </c>
      <c r="D89" s="37">
        <f>IF(D88=0,0,D86/D88-1)*100</f>
        <v>32.208964192372</v>
      </c>
      <c r="E89" s="17" t="s">
        <v>703</v>
      </c>
      <c r="F89" s="22">
        <v>-30</v>
      </c>
      <c r="G89" s="22">
        <v>30</v>
      </c>
      <c r="H89" s="23" t="s">
        <v>938</v>
      </c>
      <c r="I89" s="29" t="s">
        <v>970</v>
      </c>
      <c r="J89" s="29" t="s">
        <v>705</v>
      </c>
      <c r="K89" s="29"/>
    </row>
    <row r="90" ht="22.5" customHeight="1" spans="1:11">
      <c r="A90" s="28" t="s">
        <v>790</v>
      </c>
      <c r="B90" s="15" t="s">
        <v>760</v>
      </c>
      <c r="C90" s="14" t="s">
        <v>761</v>
      </c>
      <c r="D90" s="37">
        <v>215001960</v>
      </c>
      <c r="E90" s="17"/>
      <c r="F90" s="18"/>
      <c r="G90" s="18"/>
      <c r="H90" s="19"/>
      <c r="I90" s="29"/>
      <c r="J90" s="29"/>
      <c r="K90" s="29"/>
    </row>
    <row r="91" ht="22.5" customHeight="1" spans="1:11">
      <c r="A91" s="28"/>
      <c r="B91" s="20"/>
      <c r="C91" s="14" t="s">
        <v>762</v>
      </c>
      <c r="D91" s="37">
        <v>227327031.36</v>
      </c>
      <c r="E91" s="17"/>
      <c r="F91" s="18"/>
      <c r="G91" s="18"/>
      <c r="H91" s="19"/>
      <c r="I91" s="29"/>
      <c r="J91" s="29"/>
      <c r="K91" s="29"/>
    </row>
    <row r="92" ht="22.5" customHeight="1" spans="1:11">
      <c r="A92" s="28"/>
      <c r="B92" s="20"/>
      <c r="C92" s="14" t="s">
        <v>763</v>
      </c>
      <c r="D92" s="37">
        <f>IF(D90=0,0,D91/D90)*100</f>
        <v>105.732539070807</v>
      </c>
      <c r="E92" s="17" t="s">
        <v>703</v>
      </c>
      <c r="F92" s="22">
        <v>95</v>
      </c>
      <c r="G92" s="22">
        <v>105</v>
      </c>
      <c r="H92" s="23" t="s">
        <v>938</v>
      </c>
      <c r="I92" s="29" t="s">
        <v>971</v>
      </c>
      <c r="J92" s="29" t="s">
        <v>705</v>
      </c>
      <c r="K92" s="29"/>
    </row>
    <row r="93" ht="22.5" customHeight="1" spans="1:11">
      <c r="A93" s="28"/>
      <c r="B93" s="20"/>
      <c r="C93" s="14" t="s">
        <v>764</v>
      </c>
      <c r="D93" s="37">
        <v>195046932</v>
      </c>
      <c r="E93" s="17"/>
      <c r="F93" s="18"/>
      <c r="G93" s="18"/>
      <c r="H93" s="19"/>
      <c r="I93" s="29"/>
      <c r="J93" s="29"/>
      <c r="K93" s="29"/>
    </row>
    <row r="94" ht="22.5" customHeight="1" spans="1:11">
      <c r="A94" s="28"/>
      <c r="B94" s="21"/>
      <c r="C94" s="14" t="s">
        <v>765</v>
      </c>
      <c r="D94" s="37">
        <f>IF(D93=0,0,D91/D93-1)*100</f>
        <v>16.5499139253316</v>
      </c>
      <c r="E94" s="17" t="s">
        <v>703</v>
      </c>
      <c r="F94" s="22">
        <v>0</v>
      </c>
      <c r="G94" s="22">
        <v>20</v>
      </c>
      <c r="H94" s="23" t="s">
        <v>704</v>
      </c>
      <c r="I94" s="29"/>
      <c r="J94" s="29" t="s">
        <v>705</v>
      </c>
      <c r="K94" s="29"/>
    </row>
    <row r="95" ht="22.5" customHeight="1" spans="1:11">
      <c r="A95" s="28" t="s">
        <v>972</v>
      </c>
      <c r="B95" s="15" t="s">
        <v>973</v>
      </c>
      <c r="C95" s="14" t="s">
        <v>761</v>
      </c>
      <c r="D95" s="37">
        <v>193672700</v>
      </c>
      <c r="E95" s="17"/>
      <c r="F95" s="18"/>
      <c r="G95" s="18"/>
      <c r="H95" s="19"/>
      <c r="I95" s="29"/>
      <c r="J95" s="29"/>
      <c r="K95" s="29"/>
    </row>
    <row r="96" ht="22.5" customHeight="1" spans="1:11">
      <c r="A96" s="28"/>
      <c r="B96" s="20"/>
      <c r="C96" s="14" t="s">
        <v>762</v>
      </c>
      <c r="D96" s="37">
        <v>202778132.96</v>
      </c>
      <c r="E96" s="17"/>
      <c r="F96" s="18"/>
      <c r="G96" s="18"/>
      <c r="H96" s="19"/>
      <c r="I96" s="29"/>
      <c r="J96" s="29"/>
      <c r="K96" s="29"/>
    </row>
    <row r="97" ht="22.5" customHeight="1" spans="1:11">
      <c r="A97" s="28"/>
      <c r="B97" s="20"/>
      <c r="C97" s="14" t="s">
        <v>763</v>
      </c>
      <c r="D97" s="37">
        <f>IF(D95=0,0,D96/D95)*100</f>
        <v>104.701454030434</v>
      </c>
      <c r="E97" s="17" t="s">
        <v>703</v>
      </c>
      <c r="F97" s="22">
        <v>95</v>
      </c>
      <c r="G97" s="22">
        <v>105</v>
      </c>
      <c r="H97" s="23" t="s">
        <v>704</v>
      </c>
      <c r="I97" s="29"/>
      <c r="J97" s="29" t="s">
        <v>705</v>
      </c>
      <c r="K97" s="29"/>
    </row>
    <row r="98" ht="22.5" customHeight="1" spans="1:11">
      <c r="A98" s="28"/>
      <c r="B98" s="20"/>
      <c r="C98" s="14" t="s">
        <v>764</v>
      </c>
      <c r="D98" s="37">
        <v>174865874.91</v>
      </c>
      <c r="E98" s="17"/>
      <c r="F98" s="18"/>
      <c r="G98" s="18"/>
      <c r="H98" s="19"/>
      <c r="I98" s="29"/>
      <c r="J98" s="29"/>
      <c r="K98" s="29"/>
    </row>
    <row r="99" ht="22.5" customHeight="1" spans="1:11">
      <c r="A99" s="28"/>
      <c r="B99" s="21"/>
      <c r="C99" s="14" t="s">
        <v>765</v>
      </c>
      <c r="D99" s="37">
        <f>IF(D98=0,0,D96/D98-1)*100</f>
        <v>15.9620955571611</v>
      </c>
      <c r="E99" s="17" t="s">
        <v>703</v>
      </c>
      <c r="F99" s="22">
        <v>0</v>
      </c>
      <c r="G99" s="22">
        <v>20</v>
      </c>
      <c r="H99" s="23" t="s">
        <v>704</v>
      </c>
      <c r="I99" s="29"/>
      <c r="J99" s="29" t="s">
        <v>705</v>
      </c>
      <c r="K99" s="29"/>
    </row>
    <row r="100" ht="22.5" customHeight="1" spans="1:11">
      <c r="A100" s="28" t="s">
        <v>974</v>
      </c>
      <c r="B100" s="15" t="s">
        <v>975</v>
      </c>
      <c r="C100" s="14" t="s">
        <v>761</v>
      </c>
      <c r="D100" s="37">
        <v>16474860</v>
      </c>
      <c r="E100" s="17"/>
      <c r="F100" s="18"/>
      <c r="G100" s="18"/>
      <c r="H100" s="19"/>
      <c r="I100" s="29"/>
      <c r="J100" s="29"/>
      <c r="K100" s="29"/>
    </row>
    <row r="101" ht="22.5" customHeight="1" spans="1:11">
      <c r="A101" s="28"/>
      <c r="B101" s="20"/>
      <c r="C101" s="14" t="s">
        <v>762</v>
      </c>
      <c r="D101" s="37">
        <v>20004693.06</v>
      </c>
      <c r="E101" s="17"/>
      <c r="F101" s="18"/>
      <c r="G101" s="18"/>
      <c r="H101" s="19"/>
      <c r="I101" s="29"/>
      <c r="J101" s="29"/>
      <c r="K101" s="29"/>
    </row>
    <row r="102" ht="22.5" customHeight="1" spans="1:11">
      <c r="A102" s="28"/>
      <c r="B102" s="20"/>
      <c r="C102" s="14" t="s">
        <v>763</v>
      </c>
      <c r="D102" s="37">
        <f>IF(D100=0,0,D101/D100)*100</f>
        <v>121.425572417611</v>
      </c>
      <c r="E102" s="17" t="s">
        <v>703</v>
      </c>
      <c r="F102" s="22">
        <v>95</v>
      </c>
      <c r="G102" s="22">
        <v>105</v>
      </c>
      <c r="H102" s="23" t="s">
        <v>938</v>
      </c>
      <c r="I102" s="29" t="s">
        <v>976</v>
      </c>
      <c r="J102" s="29" t="s">
        <v>705</v>
      </c>
      <c r="K102" s="29"/>
    </row>
    <row r="103" ht="22.5" customHeight="1" spans="1:11">
      <c r="A103" s="28"/>
      <c r="B103" s="20"/>
      <c r="C103" s="14" t="s">
        <v>764</v>
      </c>
      <c r="D103" s="37">
        <v>15475870.99</v>
      </c>
      <c r="E103" s="17"/>
      <c r="F103" s="18"/>
      <c r="G103" s="18"/>
      <c r="H103" s="19"/>
      <c r="I103" s="29"/>
      <c r="J103" s="29"/>
      <c r="K103" s="29"/>
    </row>
    <row r="104" ht="22.5" customHeight="1" spans="1:11">
      <c r="A104" s="28"/>
      <c r="B104" s="21"/>
      <c r="C104" s="14" t="s">
        <v>765</v>
      </c>
      <c r="D104" s="37">
        <f>IF(D103=0,0,D101/D103-1)*100</f>
        <v>29.2637621037703</v>
      </c>
      <c r="E104" s="17" t="s">
        <v>703</v>
      </c>
      <c r="F104" s="22">
        <v>0</v>
      </c>
      <c r="G104" s="22">
        <v>30</v>
      </c>
      <c r="H104" s="23" t="s">
        <v>704</v>
      </c>
      <c r="I104" s="29"/>
      <c r="J104" s="29" t="s">
        <v>705</v>
      </c>
      <c r="K104" s="29"/>
    </row>
    <row r="105" ht="22.5" customHeight="1" spans="1:11">
      <c r="A105" s="28" t="s">
        <v>977</v>
      </c>
      <c r="B105" s="15" t="s">
        <v>978</v>
      </c>
      <c r="C105" s="14" t="s">
        <v>762</v>
      </c>
      <c r="D105" s="37">
        <f>D101-D109</f>
        <v>12604693.06</v>
      </c>
      <c r="E105" s="17"/>
      <c r="F105" s="18"/>
      <c r="G105" s="18"/>
      <c r="H105" s="19"/>
      <c r="I105" s="29"/>
      <c r="J105" s="29"/>
      <c r="K105" s="29"/>
    </row>
    <row r="106" ht="22.5" customHeight="1" spans="1:11">
      <c r="A106" s="28"/>
      <c r="B106" s="20"/>
      <c r="C106" s="14" t="s">
        <v>979</v>
      </c>
      <c r="D106" s="142">
        <v>0</v>
      </c>
      <c r="E106" s="17"/>
      <c r="F106" s="18"/>
      <c r="G106" s="18"/>
      <c r="H106" s="19"/>
      <c r="I106" s="29"/>
      <c r="J106" s="29"/>
      <c r="K106" s="29"/>
    </row>
    <row r="107" ht="22.5" customHeight="1" spans="1:11">
      <c r="A107" s="28"/>
      <c r="B107" s="20"/>
      <c r="C107" s="14" t="s">
        <v>764</v>
      </c>
      <c r="D107" s="37">
        <f>D103-D110</f>
        <v>12499062.77</v>
      </c>
      <c r="E107" s="17"/>
      <c r="F107" s="18"/>
      <c r="G107" s="18"/>
      <c r="H107" s="19"/>
      <c r="I107" s="29"/>
      <c r="J107" s="29"/>
      <c r="K107" s="29"/>
    </row>
    <row r="108" ht="22.5" customHeight="1" spans="1:11">
      <c r="A108" s="28"/>
      <c r="B108" s="21"/>
      <c r="C108" s="14" t="s">
        <v>765</v>
      </c>
      <c r="D108" s="37">
        <f>IF(D107=0,0,D105/D107-1)*100</f>
        <v>0.845105684672065</v>
      </c>
      <c r="E108" s="17" t="s">
        <v>703</v>
      </c>
      <c r="F108" s="22">
        <v>0</v>
      </c>
      <c r="G108" s="22">
        <v>30</v>
      </c>
      <c r="H108" s="23" t="s">
        <v>704</v>
      </c>
      <c r="I108" s="29"/>
      <c r="J108" s="29" t="s">
        <v>705</v>
      </c>
      <c r="K108" s="29"/>
    </row>
    <row r="109" ht="22.5" customHeight="1" spans="1:11">
      <c r="A109" s="28" t="s">
        <v>980</v>
      </c>
      <c r="B109" s="15" t="s">
        <v>981</v>
      </c>
      <c r="C109" s="14" t="s">
        <v>762</v>
      </c>
      <c r="D109" s="142">
        <v>7400000</v>
      </c>
      <c r="E109" s="17"/>
      <c r="F109" s="18"/>
      <c r="G109" s="18"/>
      <c r="H109" s="19"/>
      <c r="I109" s="29"/>
      <c r="J109" s="29"/>
      <c r="K109" s="29"/>
    </row>
    <row r="110" ht="22.5" customHeight="1" spans="1:11">
      <c r="A110" s="28"/>
      <c r="B110" s="20"/>
      <c r="C110" s="14" t="s">
        <v>764</v>
      </c>
      <c r="D110" s="37">
        <v>2976808.22</v>
      </c>
      <c r="E110" s="17"/>
      <c r="F110" s="18"/>
      <c r="G110" s="18"/>
      <c r="H110" s="19"/>
      <c r="I110" s="29"/>
      <c r="J110" s="29"/>
      <c r="K110" s="29"/>
    </row>
    <row r="111" ht="22.5" customHeight="1" spans="1:11">
      <c r="A111" s="28"/>
      <c r="B111" s="21"/>
      <c r="C111" s="14" t="s">
        <v>765</v>
      </c>
      <c r="D111" s="37">
        <f>IF(D110=0,0,D109/D110-1)*100</f>
        <v>148.588402513884</v>
      </c>
      <c r="E111" s="17"/>
      <c r="F111" s="18"/>
      <c r="G111" s="18"/>
      <c r="H111" s="19"/>
      <c r="I111" s="29"/>
      <c r="J111" s="29"/>
      <c r="K111" s="29"/>
    </row>
    <row r="112" ht="22.5" customHeight="1" spans="1:11">
      <c r="A112" s="28" t="s">
        <v>982</v>
      </c>
      <c r="B112" s="15" t="s">
        <v>983</v>
      </c>
      <c r="C112" s="14" t="s">
        <v>761</v>
      </c>
      <c r="D112" s="37">
        <v>4454400</v>
      </c>
      <c r="E112" s="17"/>
      <c r="F112" s="18"/>
      <c r="G112" s="18"/>
      <c r="H112" s="19"/>
      <c r="I112" s="29"/>
      <c r="J112" s="29"/>
      <c r="K112" s="29"/>
    </row>
    <row r="113" ht="22.5" customHeight="1" spans="1:11">
      <c r="A113" s="28"/>
      <c r="B113" s="20"/>
      <c r="C113" s="14" t="s">
        <v>762</v>
      </c>
      <c r="D113" s="37">
        <v>4439001.44</v>
      </c>
      <c r="E113" s="17"/>
      <c r="F113" s="18"/>
      <c r="G113" s="18"/>
      <c r="H113" s="19"/>
      <c r="I113" s="29"/>
      <c r="J113" s="29"/>
      <c r="K113" s="29"/>
    </row>
    <row r="114" ht="22.5" customHeight="1" spans="1:11">
      <c r="A114" s="28"/>
      <c r="B114" s="20"/>
      <c r="C114" s="14" t="s">
        <v>763</v>
      </c>
      <c r="D114" s="37">
        <f>IF(D112=0,0,D113/D112)*100</f>
        <v>99.6543067528736</v>
      </c>
      <c r="E114" s="17" t="s">
        <v>703</v>
      </c>
      <c r="F114" s="22">
        <v>95</v>
      </c>
      <c r="G114" s="22">
        <v>105</v>
      </c>
      <c r="H114" s="23" t="s">
        <v>704</v>
      </c>
      <c r="I114" s="29"/>
      <c r="J114" s="29" t="s">
        <v>705</v>
      </c>
      <c r="K114" s="29"/>
    </row>
    <row r="115" ht="22.5" customHeight="1" spans="1:11">
      <c r="A115" s="28"/>
      <c r="B115" s="20"/>
      <c r="C115" s="14" t="s">
        <v>764</v>
      </c>
      <c r="D115" s="37">
        <v>4421039.13</v>
      </c>
      <c r="E115" s="17"/>
      <c r="F115" s="18"/>
      <c r="G115" s="18"/>
      <c r="H115" s="19"/>
      <c r="I115" s="29"/>
      <c r="J115" s="29"/>
      <c r="K115" s="29"/>
    </row>
    <row r="116" ht="22.5" customHeight="1" spans="1:11">
      <c r="A116" s="28"/>
      <c r="B116" s="21"/>
      <c r="C116" s="14" t="s">
        <v>765</v>
      </c>
      <c r="D116" s="37">
        <f>IF(D115=0,0,D113/D115-1)*100</f>
        <v>0.406291586023588</v>
      </c>
      <c r="E116" s="17" t="s">
        <v>703</v>
      </c>
      <c r="F116" s="22">
        <v>0</v>
      </c>
      <c r="G116" s="22">
        <v>20</v>
      </c>
      <c r="H116" s="23" t="s">
        <v>704</v>
      </c>
      <c r="I116" s="29"/>
      <c r="J116" s="29" t="s">
        <v>705</v>
      </c>
      <c r="K116" s="29"/>
    </row>
    <row r="117" ht="22.5" customHeight="1" spans="1:11">
      <c r="A117" s="28" t="s">
        <v>798</v>
      </c>
      <c r="B117" s="15" t="s">
        <v>984</v>
      </c>
      <c r="C117" s="14" t="s">
        <v>761</v>
      </c>
      <c r="D117" s="37">
        <v>400000</v>
      </c>
      <c r="E117" s="17"/>
      <c r="F117" s="18"/>
      <c r="G117" s="18"/>
      <c r="H117" s="19"/>
      <c r="I117" s="29"/>
      <c r="J117" s="29"/>
      <c r="K117" s="29"/>
    </row>
    <row r="118" ht="22.5" customHeight="1" spans="1:11">
      <c r="A118" s="28"/>
      <c r="B118" s="20"/>
      <c r="C118" s="14" t="s">
        <v>762</v>
      </c>
      <c r="D118" s="37">
        <v>57228.9</v>
      </c>
      <c r="E118" s="17"/>
      <c r="F118" s="18"/>
      <c r="G118" s="18"/>
      <c r="H118" s="19"/>
      <c r="I118" s="29"/>
      <c r="J118" s="29"/>
      <c r="K118" s="29"/>
    </row>
    <row r="119" ht="22.5" customHeight="1" spans="1:11">
      <c r="A119" s="28"/>
      <c r="B119" s="20"/>
      <c r="C119" s="14" t="s">
        <v>763</v>
      </c>
      <c r="D119" s="37">
        <f>IF(D117=0,0,D118/D117)*100</f>
        <v>14.307225</v>
      </c>
      <c r="E119" s="17" t="s">
        <v>703</v>
      </c>
      <c r="F119" s="22">
        <v>95</v>
      </c>
      <c r="G119" s="22">
        <v>105</v>
      </c>
      <c r="H119" s="23" t="s">
        <v>938</v>
      </c>
      <c r="I119" s="29" t="s">
        <v>985</v>
      </c>
      <c r="J119" s="29" t="s">
        <v>705</v>
      </c>
      <c r="K119" s="29"/>
    </row>
    <row r="120" ht="22.5" customHeight="1" spans="1:11">
      <c r="A120" s="28"/>
      <c r="B120" s="20"/>
      <c r="C120" s="14" t="s">
        <v>764</v>
      </c>
      <c r="D120" s="37">
        <v>284146.97</v>
      </c>
      <c r="E120" s="17"/>
      <c r="F120" s="18"/>
      <c r="G120" s="18"/>
      <c r="H120" s="19"/>
      <c r="I120" s="29"/>
      <c r="J120" s="29"/>
      <c r="K120" s="29"/>
    </row>
    <row r="121" ht="22.5" customHeight="1" spans="1:11">
      <c r="A121" s="28"/>
      <c r="B121" s="21"/>
      <c r="C121" s="14" t="s">
        <v>765</v>
      </c>
      <c r="D121" s="37">
        <f>IF(D120=0,0,D118/D120-1)*100</f>
        <v>-79.8594016328944</v>
      </c>
      <c r="E121" s="17" t="s">
        <v>703</v>
      </c>
      <c r="F121" s="22">
        <v>-30</v>
      </c>
      <c r="G121" s="22">
        <v>30</v>
      </c>
      <c r="H121" s="23" t="s">
        <v>938</v>
      </c>
      <c r="I121" s="29" t="s">
        <v>986</v>
      </c>
      <c r="J121" s="29" t="s">
        <v>705</v>
      </c>
      <c r="K121" s="29"/>
    </row>
    <row r="122" ht="22.5" customHeight="1" spans="1:11">
      <c r="A122" s="28" t="s">
        <v>799</v>
      </c>
      <c r="B122" s="15" t="s">
        <v>800</v>
      </c>
      <c r="C122" s="14" t="s">
        <v>801</v>
      </c>
      <c r="D122" s="37">
        <v>124740239.45</v>
      </c>
      <c r="E122" s="17" t="s">
        <v>703</v>
      </c>
      <c r="F122" s="22">
        <v>0</v>
      </c>
      <c r="G122" s="18"/>
      <c r="H122" s="23" t="s">
        <v>704</v>
      </c>
      <c r="I122" s="29"/>
      <c r="J122" s="29" t="s">
        <v>705</v>
      </c>
      <c r="K122" s="29"/>
    </row>
    <row r="123" ht="22.5" customHeight="1" spans="1:11">
      <c r="A123" s="28"/>
      <c r="B123" s="20"/>
      <c r="C123" s="14" t="s">
        <v>802</v>
      </c>
      <c r="D123" s="37">
        <v>907854479.83</v>
      </c>
      <c r="E123" s="17" t="s">
        <v>703</v>
      </c>
      <c r="F123" s="22">
        <v>0</v>
      </c>
      <c r="G123" s="18"/>
      <c r="H123" s="23" t="s">
        <v>704</v>
      </c>
      <c r="I123" s="29"/>
      <c r="J123" s="29" t="s">
        <v>705</v>
      </c>
      <c r="K123" s="29"/>
    </row>
    <row r="124" ht="22.5" customHeight="1" spans="1:11">
      <c r="A124" s="28"/>
      <c r="B124" s="21"/>
      <c r="C124" s="14" t="s">
        <v>803</v>
      </c>
      <c r="D124" s="37">
        <f>IF(D91=0,0,D123/D91*12)</f>
        <v>47.9232658464959</v>
      </c>
      <c r="E124" s="17" t="s">
        <v>703</v>
      </c>
      <c r="F124" s="22">
        <v>6</v>
      </c>
      <c r="G124" s="18"/>
      <c r="H124" s="23" t="s">
        <v>704</v>
      </c>
      <c r="I124" s="29"/>
      <c r="J124" s="29" t="s">
        <v>705</v>
      </c>
      <c r="K124" s="29"/>
    </row>
    <row r="125" ht="22.5" customHeight="1" spans="1:11">
      <c r="A125" s="28" t="s">
        <v>987</v>
      </c>
      <c r="B125" s="15" t="s">
        <v>988</v>
      </c>
      <c r="C125" s="14" t="s">
        <v>802</v>
      </c>
      <c r="D125" s="142">
        <v>907640637.4</v>
      </c>
      <c r="E125" s="17" t="s">
        <v>703</v>
      </c>
      <c r="F125" s="22">
        <v>0</v>
      </c>
      <c r="G125" s="18"/>
      <c r="H125" s="23" t="s">
        <v>704</v>
      </c>
      <c r="I125" s="29"/>
      <c r="J125" s="29" t="s">
        <v>705</v>
      </c>
      <c r="K125" s="29"/>
    </row>
    <row r="126" ht="22.5" customHeight="1" spans="1:11">
      <c r="A126" s="28"/>
      <c r="B126" s="20"/>
      <c r="C126" s="14" t="s">
        <v>989</v>
      </c>
      <c r="D126" s="37">
        <f>IF(D123=0,0,D125/D123*100)</f>
        <v>99.976445296603</v>
      </c>
      <c r="E126" s="17" t="s">
        <v>703</v>
      </c>
      <c r="F126" s="22">
        <v>90</v>
      </c>
      <c r="G126" s="22">
        <v>100</v>
      </c>
      <c r="H126" s="23" t="s">
        <v>704</v>
      </c>
      <c r="I126" s="29"/>
      <c r="J126" s="29" t="s">
        <v>705</v>
      </c>
      <c r="K126" s="29"/>
    </row>
    <row r="127" ht="22.5" customHeight="1" spans="1:11">
      <c r="A127" s="28"/>
      <c r="B127" s="21"/>
      <c r="C127" s="14" t="s">
        <v>803</v>
      </c>
      <c r="D127" s="37">
        <f>IF(D101=0,0,D125/D101*12)</f>
        <v>544.456624059795</v>
      </c>
      <c r="E127" s="17" t="s">
        <v>703</v>
      </c>
      <c r="F127" s="22">
        <v>6</v>
      </c>
      <c r="G127" s="18"/>
      <c r="H127" s="23" t="s">
        <v>704</v>
      </c>
      <c r="I127" s="29"/>
      <c r="J127" s="29" t="s">
        <v>705</v>
      </c>
      <c r="K127" s="29"/>
    </row>
    <row r="128" ht="22.5" customHeight="1" spans="1:11">
      <c r="A128" s="33" t="s">
        <v>804</v>
      </c>
      <c r="B128" s="33"/>
      <c r="C128" s="33"/>
      <c r="D128" s="34"/>
      <c r="E128" s="35"/>
      <c r="F128" s="33"/>
      <c r="G128" s="33"/>
      <c r="H128" s="36"/>
      <c r="I128" s="81"/>
      <c r="J128" s="81"/>
      <c r="K128" s="81"/>
    </row>
    <row r="129" ht="22.5" customHeight="1" spans="1:11">
      <c r="A129" s="28" t="s">
        <v>990</v>
      </c>
      <c r="B129" s="15" t="s">
        <v>991</v>
      </c>
      <c r="C129" s="14" t="s">
        <v>807</v>
      </c>
      <c r="D129" s="73">
        <v>332317</v>
      </c>
      <c r="E129" s="17"/>
      <c r="F129" s="18"/>
      <c r="G129" s="18"/>
      <c r="H129" s="19"/>
      <c r="I129" s="29"/>
      <c r="J129" s="29"/>
      <c r="K129" s="29"/>
    </row>
    <row r="130" ht="22.5" customHeight="1" spans="1:11">
      <c r="A130" s="28"/>
      <c r="B130" s="20"/>
      <c r="C130" s="14" t="s">
        <v>808</v>
      </c>
      <c r="D130" s="73">
        <v>332576</v>
      </c>
      <c r="E130" s="17"/>
      <c r="F130" s="18"/>
      <c r="G130" s="18"/>
      <c r="H130" s="19"/>
      <c r="I130" s="29"/>
      <c r="J130" s="29"/>
      <c r="K130" s="29"/>
    </row>
    <row r="131" ht="22.5" customHeight="1" spans="1:11">
      <c r="A131" s="28"/>
      <c r="B131" s="21"/>
      <c r="C131" s="14" t="s">
        <v>765</v>
      </c>
      <c r="D131" s="37">
        <f>IF(D130=0,0,D129/D130-1)*100</f>
        <v>-0.0778769363995013</v>
      </c>
      <c r="E131" s="17" t="s">
        <v>703</v>
      </c>
      <c r="F131" s="22">
        <v>0</v>
      </c>
      <c r="G131" s="22">
        <v>10</v>
      </c>
      <c r="H131" s="23" t="s">
        <v>938</v>
      </c>
      <c r="I131" s="29" t="s">
        <v>992</v>
      </c>
      <c r="J131" s="29" t="s">
        <v>705</v>
      </c>
      <c r="K131" s="29"/>
    </row>
    <row r="132" ht="22.5" customHeight="1" spans="1:11">
      <c r="A132" s="28" t="s">
        <v>993</v>
      </c>
      <c r="B132" s="15" t="s">
        <v>994</v>
      </c>
      <c r="C132" s="14" t="s">
        <v>807</v>
      </c>
      <c r="D132" s="73">
        <v>132174</v>
      </c>
      <c r="E132" s="17"/>
      <c r="F132" s="18"/>
      <c r="G132" s="18"/>
      <c r="H132" s="19"/>
      <c r="I132" s="29"/>
      <c r="J132" s="29"/>
      <c r="K132" s="29"/>
    </row>
    <row r="133" ht="22.5" customHeight="1" spans="1:11">
      <c r="A133" s="28"/>
      <c r="B133" s="20"/>
      <c r="C133" s="14" t="s">
        <v>808</v>
      </c>
      <c r="D133" s="73">
        <v>140694</v>
      </c>
      <c r="E133" s="17"/>
      <c r="F133" s="18"/>
      <c r="G133" s="18"/>
      <c r="H133" s="19"/>
      <c r="I133" s="29"/>
      <c r="J133" s="29"/>
      <c r="K133" s="29"/>
    </row>
    <row r="134" ht="22.5" customHeight="1" spans="1:11">
      <c r="A134" s="90"/>
      <c r="B134" s="21"/>
      <c r="C134" s="14" t="s">
        <v>765</v>
      </c>
      <c r="D134" s="37">
        <f>IF(D133=0,0,D132/D133-1)*100</f>
        <v>-6.05569533882042</v>
      </c>
      <c r="E134" s="17" t="s">
        <v>703</v>
      </c>
      <c r="F134" s="22">
        <v>0</v>
      </c>
      <c r="G134" s="22">
        <v>10</v>
      </c>
      <c r="H134" s="23" t="s">
        <v>938</v>
      </c>
      <c r="I134" s="29" t="s">
        <v>995</v>
      </c>
      <c r="J134" s="29" t="s">
        <v>705</v>
      </c>
      <c r="K134" s="29"/>
    </row>
    <row r="135" ht="22.5" customHeight="1" spans="1:11">
      <c r="A135" s="26"/>
      <c r="B135" s="27"/>
      <c r="C135" s="14" t="s">
        <v>996</v>
      </c>
      <c r="D135" s="37">
        <f>D132-D136-D142-D145</f>
        <v>-8290</v>
      </c>
      <c r="E135" s="17" t="s">
        <v>703</v>
      </c>
      <c r="F135" s="22"/>
      <c r="G135" s="22">
        <v>0</v>
      </c>
      <c r="H135" s="86" t="s">
        <v>704</v>
      </c>
      <c r="I135" s="86"/>
      <c r="J135" s="86" t="s">
        <v>705</v>
      </c>
      <c r="K135" s="86"/>
    </row>
    <row r="136" ht="22.5" customHeight="1" spans="1:11">
      <c r="A136" s="28" t="s">
        <v>997</v>
      </c>
      <c r="B136" s="12" t="s">
        <v>998</v>
      </c>
      <c r="C136" s="14" t="s">
        <v>807</v>
      </c>
      <c r="D136" s="41">
        <v>132174</v>
      </c>
      <c r="E136" s="17"/>
      <c r="F136" s="22"/>
      <c r="G136" s="39"/>
      <c r="H136" s="119"/>
      <c r="I136" s="83"/>
      <c r="J136" s="83"/>
      <c r="K136" s="83"/>
    </row>
    <row r="137" ht="22.5" customHeight="1" spans="1:11">
      <c r="A137" s="28"/>
      <c r="B137" s="12"/>
      <c r="C137" s="14" t="s">
        <v>808</v>
      </c>
      <c r="D137" s="37">
        <v>140684</v>
      </c>
      <c r="E137" s="17"/>
      <c r="F137" s="22"/>
      <c r="G137" s="39"/>
      <c r="H137" s="131"/>
      <c r="I137" s="83"/>
      <c r="J137" s="83"/>
      <c r="K137" s="83"/>
    </row>
    <row r="138" ht="22.5" customHeight="1" spans="1:11">
      <c r="A138" s="56"/>
      <c r="B138" s="12"/>
      <c r="C138" s="43" t="s">
        <v>765</v>
      </c>
      <c r="D138" s="45">
        <f>IF(D137=0,0,D136/D137-1)*100</f>
        <v>-6.04901765659208</v>
      </c>
      <c r="E138" s="46" t="s">
        <v>703</v>
      </c>
      <c r="F138" s="47">
        <v>0</v>
      </c>
      <c r="G138" s="47">
        <v>10</v>
      </c>
      <c r="H138" s="101" t="s">
        <v>938</v>
      </c>
      <c r="I138" s="84" t="s">
        <v>995</v>
      </c>
      <c r="J138" s="84" t="s">
        <v>705</v>
      </c>
      <c r="K138" s="84"/>
    </row>
    <row r="139" ht="22.5" customHeight="1" spans="1:11">
      <c r="A139" s="115" t="s">
        <v>999</v>
      </c>
      <c r="B139" s="15" t="s">
        <v>769</v>
      </c>
      <c r="C139" s="61" t="s">
        <v>807</v>
      </c>
      <c r="D139" s="77">
        <v>9972</v>
      </c>
      <c r="E139" s="63"/>
      <c r="F139" s="64"/>
      <c r="G139" s="64"/>
      <c r="H139" s="65"/>
      <c r="I139" s="87"/>
      <c r="J139" s="87"/>
      <c r="K139" s="87"/>
    </row>
    <row r="140" ht="22.5" customHeight="1" spans="1:11">
      <c r="A140" s="115"/>
      <c r="B140" s="20"/>
      <c r="C140" s="14" t="s">
        <v>808</v>
      </c>
      <c r="D140" s="73">
        <v>10689</v>
      </c>
      <c r="E140" s="17"/>
      <c r="F140" s="18"/>
      <c r="G140" s="18"/>
      <c r="H140" s="19"/>
      <c r="I140" s="29"/>
      <c r="J140" s="29"/>
      <c r="K140" s="29"/>
    </row>
    <row r="141" ht="22.5" customHeight="1" spans="1:11">
      <c r="A141" s="59"/>
      <c r="B141" s="21"/>
      <c r="C141" s="14" t="s">
        <v>765</v>
      </c>
      <c r="D141" s="45">
        <f>IF(D140=0,0,D139/D140-1)*100</f>
        <v>-6.70783047993264</v>
      </c>
      <c r="E141" s="17" t="s">
        <v>703</v>
      </c>
      <c r="F141" s="22">
        <v>-10</v>
      </c>
      <c r="G141" s="22">
        <v>10</v>
      </c>
      <c r="H141" s="23" t="s">
        <v>704</v>
      </c>
      <c r="I141" s="29"/>
      <c r="J141" s="29" t="s">
        <v>705</v>
      </c>
      <c r="K141" s="29"/>
    </row>
    <row r="142" ht="22.5" customHeight="1" spans="1:11">
      <c r="A142" s="28" t="s">
        <v>1000</v>
      </c>
      <c r="B142" s="15" t="s">
        <v>1001</v>
      </c>
      <c r="C142" s="14" t="s">
        <v>807</v>
      </c>
      <c r="D142" s="197">
        <v>4500</v>
      </c>
      <c r="E142" s="17"/>
      <c r="F142" s="18"/>
      <c r="G142" s="18"/>
      <c r="H142" s="19"/>
      <c r="I142" s="29"/>
      <c r="J142" s="29"/>
      <c r="K142" s="29"/>
    </row>
    <row r="143" ht="22.5" customHeight="1" spans="1:11">
      <c r="A143" s="28"/>
      <c r="B143" s="20"/>
      <c r="C143" s="14" t="s">
        <v>808</v>
      </c>
      <c r="D143" s="73">
        <v>6020</v>
      </c>
      <c r="E143" s="17"/>
      <c r="F143" s="18"/>
      <c r="G143" s="18"/>
      <c r="H143" s="19"/>
      <c r="I143" s="29"/>
      <c r="J143" s="29"/>
      <c r="K143" s="29"/>
    </row>
    <row r="144" ht="22.5" customHeight="1" spans="1:11">
      <c r="A144" s="56"/>
      <c r="B144" s="128"/>
      <c r="C144" s="43" t="s">
        <v>765</v>
      </c>
      <c r="D144" s="45">
        <f>IF(D143=0,0,D142/D143-1)*100</f>
        <v>-25.2491694352159</v>
      </c>
      <c r="E144" s="17" t="s">
        <v>703</v>
      </c>
      <c r="F144" s="22">
        <v>-30</v>
      </c>
      <c r="G144" s="22">
        <v>30</v>
      </c>
      <c r="H144" s="67" t="s">
        <v>704</v>
      </c>
      <c r="I144" s="86"/>
      <c r="J144" s="86" t="s">
        <v>705</v>
      </c>
      <c r="K144" s="86"/>
    </row>
    <row r="145" ht="24" customHeight="1" spans="1:11">
      <c r="A145" s="198" t="s">
        <v>1002</v>
      </c>
      <c r="B145" s="136" t="s">
        <v>1003</v>
      </c>
      <c r="C145" s="144" t="s">
        <v>807</v>
      </c>
      <c r="D145" s="199">
        <v>3790</v>
      </c>
      <c r="E145" s="46"/>
      <c r="F145" s="47"/>
      <c r="G145" s="48"/>
      <c r="H145" s="83"/>
      <c r="I145" s="83"/>
      <c r="J145" s="83"/>
      <c r="K145" s="83"/>
    </row>
    <row r="146" ht="24" customHeight="1" spans="1:11">
      <c r="A146" s="198" t="s">
        <v>1004</v>
      </c>
      <c r="B146" s="136" t="s">
        <v>815</v>
      </c>
      <c r="C146" s="144" t="s">
        <v>807</v>
      </c>
      <c r="D146" s="200">
        <v>123752</v>
      </c>
      <c r="E146" s="201"/>
      <c r="F146" s="202"/>
      <c r="G146" s="202"/>
      <c r="H146" s="203"/>
      <c r="I146" s="207"/>
      <c r="J146" s="207"/>
      <c r="K146" s="207"/>
    </row>
    <row r="147" ht="22.5" customHeight="1" spans="1:11">
      <c r="A147" s="198"/>
      <c r="B147" s="136"/>
      <c r="C147" s="144" t="s">
        <v>808</v>
      </c>
      <c r="D147" s="200">
        <v>118341</v>
      </c>
      <c r="E147" s="201"/>
      <c r="F147" s="202"/>
      <c r="G147" s="202"/>
      <c r="H147" s="203"/>
      <c r="I147" s="207"/>
      <c r="J147" s="207"/>
      <c r="K147" s="207"/>
    </row>
    <row r="148" ht="21.75" customHeight="1" spans="1:11">
      <c r="A148" s="198"/>
      <c r="B148" s="136"/>
      <c r="C148" s="144" t="s">
        <v>765</v>
      </c>
      <c r="D148" s="204">
        <f>IF(D147=0,0,D146/D147-1)*100</f>
        <v>4.57237981764562</v>
      </c>
      <c r="E148" s="201" t="s">
        <v>703</v>
      </c>
      <c r="F148" s="205">
        <v>0</v>
      </c>
      <c r="G148" s="205">
        <v>10</v>
      </c>
      <c r="H148" s="206" t="s">
        <v>704</v>
      </c>
      <c r="I148" s="207"/>
      <c r="J148" s="207" t="s">
        <v>705</v>
      </c>
      <c r="K148" s="207"/>
    </row>
    <row r="149" ht="22.5" customHeight="1" spans="1:11">
      <c r="A149" s="198"/>
      <c r="B149" s="136"/>
      <c r="C149" s="144" t="s">
        <v>813</v>
      </c>
      <c r="D149" s="200">
        <v>118561</v>
      </c>
      <c r="E149" s="201" t="s">
        <v>703</v>
      </c>
      <c r="F149" s="205">
        <f>IF(D146&lt;=D147,D146,D147)</f>
        <v>118341</v>
      </c>
      <c r="G149" s="205">
        <f>IF(D146&lt;=D147,D147,D146)</f>
        <v>123752</v>
      </c>
      <c r="H149" s="206" t="s">
        <v>704</v>
      </c>
      <c r="I149" s="207"/>
      <c r="J149" s="207" t="s">
        <v>705</v>
      </c>
      <c r="K149" s="207"/>
    </row>
    <row r="150" ht="24" customHeight="1" spans="1:11">
      <c r="A150" s="59" t="s">
        <v>1005</v>
      </c>
      <c r="B150" s="60" t="s">
        <v>1006</v>
      </c>
      <c r="C150" s="61" t="s">
        <v>762</v>
      </c>
      <c r="D150" s="62">
        <v>478.38</v>
      </c>
      <c r="E150" s="63" t="s">
        <v>703</v>
      </c>
      <c r="F150" s="71">
        <v>200</v>
      </c>
      <c r="G150" s="71">
        <v>3000</v>
      </c>
      <c r="H150" s="72" t="s">
        <v>704</v>
      </c>
      <c r="I150" s="87"/>
      <c r="J150" s="87" t="s">
        <v>705</v>
      </c>
      <c r="K150" s="87"/>
    </row>
    <row r="151" ht="23.25" customHeight="1" spans="1:11">
      <c r="A151" s="28"/>
      <c r="B151" s="20"/>
      <c r="C151" s="14" t="s">
        <v>764</v>
      </c>
      <c r="D151" s="37">
        <v>407.29</v>
      </c>
      <c r="E151" s="17"/>
      <c r="F151" s="18"/>
      <c r="G151" s="18"/>
      <c r="H151" s="19"/>
      <c r="I151" s="29"/>
      <c r="J151" s="29"/>
      <c r="K151" s="29"/>
    </row>
    <row r="152" ht="22.5" customHeight="1" spans="1:11">
      <c r="A152" s="28"/>
      <c r="B152" s="21"/>
      <c r="C152" s="14" t="s">
        <v>765</v>
      </c>
      <c r="D152" s="37">
        <f>IF(D151=0,0,D150/D151-1)*100</f>
        <v>17.4543936752682</v>
      </c>
      <c r="E152" s="17" t="s">
        <v>703</v>
      </c>
      <c r="F152" s="22">
        <v>0</v>
      </c>
      <c r="G152" s="22">
        <v>20</v>
      </c>
      <c r="H152" s="23" t="s">
        <v>704</v>
      </c>
      <c r="I152" s="29"/>
      <c r="J152" s="29" t="s">
        <v>705</v>
      </c>
      <c r="K152" s="29"/>
    </row>
    <row r="153" ht="23.25" customHeight="1" spans="1:11">
      <c r="A153" s="28" t="s">
        <v>1007</v>
      </c>
      <c r="B153" s="15" t="s">
        <v>1008</v>
      </c>
      <c r="C153" s="14" t="s">
        <v>762</v>
      </c>
      <c r="D153" s="37">
        <v>1656</v>
      </c>
      <c r="E153" s="17" t="s">
        <v>703</v>
      </c>
      <c r="F153" s="22">
        <v>1356</v>
      </c>
      <c r="G153" s="22">
        <v>17500</v>
      </c>
      <c r="H153" s="23" t="s">
        <v>704</v>
      </c>
      <c r="I153" s="29"/>
      <c r="J153" s="29" t="s">
        <v>705</v>
      </c>
      <c r="K153" s="29"/>
    </row>
    <row r="154" ht="24.75" customHeight="1" spans="1:11">
      <c r="A154" s="28"/>
      <c r="B154" s="20"/>
      <c r="C154" s="14" t="s">
        <v>764</v>
      </c>
      <c r="D154" s="37">
        <v>1506</v>
      </c>
      <c r="E154" s="17"/>
      <c r="F154" s="18"/>
      <c r="G154" s="18"/>
      <c r="H154" s="19"/>
      <c r="I154" s="29"/>
      <c r="J154" s="29"/>
      <c r="K154" s="29"/>
    </row>
    <row r="155" ht="24.75" customHeight="1" spans="1:11">
      <c r="A155" s="28"/>
      <c r="B155" s="21"/>
      <c r="C155" s="14" t="s">
        <v>765</v>
      </c>
      <c r="D155" s="37">
        <f>IF(D154=0,0,D153/D154-1)*100</f>
        <v>9.96015936254979</v>
      </c>
      <c r="E155" s="17" t="s">
        <v>703</v>
      </c>
      <c r="F155" s="22">
        <v>0</v>
      </c>
      <c r="G155" s="22">
        <v>20</v>
      </c>
      <c r="H155" s="23" t="s">
        <v>704</v>
      </c>
      <c r="I155" s="29"/>
      <c r="J155" s="29" t="s">
        <v>705</v>
      </c>
      <c r="K155" s="29"/>
    </row>
    <row r="156" ht="24" customHeight="1" spans="1:11">
      <c r="A156" s="28" t="s">
        <v>1009</v>
      </c>
      <c r="B156" s="15" t="s">
        <v>1010</v>
      </c>
      <c r="C156" s="14" t="s">
        <v>762</v>
      </c>
      <c r="D156" s="37">
        <v>41.25</v>
      </c>
      <c r="E156" s="17" t="s">
        <v>703</v>
      </c>
      <c r="F156" s="22">
        <v>30</v>
      </c>
      <c r="G156" s="22">
        <v>500</v>
      </c>
      <c r="H156" s="23" t="s">
        <v>704</v>
      </c>
      <c r="I156" s="29"/>
      <c r="J156" s="29" t="s">
        <v>705</v>
      </c>
      <c r="K156" s="29"/>
    </row>
    <row r="157" ht="24" customHeight="1" spans="1:11">
      <c r="A157" s="28"/>
      <c r="B157" s="20"/>
      <c r="C157" s="14" t="s">
        <v>764</v>
      </c>
      <c r="D157" s="37">
        <v>45.6</v>
      </c>
      <c r="E157" s="17"/>
      <c r="F157" s="18"/>
      <c r="G157" s="18"/>
      <c r="H157" s="19"/>
      <c r="I157" s="29"/>
      <c r="J157" s="29"/>
      <c r="K157" s="29"/>
    </row>
    <row r="158" ht="22.5" customHeight="1" spans="1:11">
      <c r="A158" s="28"/>
      <c r="B158" s="21"/>
      <c r="C158" s="14" t="s">
        <v>765</v>
      </c>
      <c r="D158" s="37">
        <f>IF(D157=0,0,D156/D157-1)*100</f>
        <v>-9.53947368421053</v>
      </c>
      <c r="E158" s="17" t="s">
        <v>703</v>
      </c>
      <c r="F158" s="22">
        <v>0</v>
      </c>
      <c r="G158" s="22">
        <v>30</v>
      </c>
      <c r="H158" s="23" t="s">
        <v>938</v>
      </c>
      <c r="I158" s="29" t="s">
        <v>1011</v>
      </c>
      <c r="J158" s="29" t="s">
        <v>705</v>
      </c>
      <c r="K158" s="29"/>
    </row>
    <row r="159" ht="22.5" customHeight="1" spans="1:11">
      <c r="A159" s="33" t="s">
        <v>843</v>
      </c>
      <c r="B159" s="33"/>
      <c r="C159" s="33"/>
      <c r="D159" s="34"/>
      <c r="E159" s="35"/>
      <c r="F159" s="33"/>
      <c r="G159" s="33"/>
      <c r="H159" s="36"/>
      <c r="I159" s="81"/>
      <c r="J159" s="81"/>
      <c r="K159" s="81"/>
    </row>
    <row r="160" ht="26.25" customHeight="1" spans="1:11">
      <c r="A160" s="28" t="s">
        <v>1012</v>
      </c>
      <c r="B160" s="15" t="s">
        <v>1013</v>
      </c>
      <c r="C160" s="14" t="s">
        <v>1014</v>
      </c>
      <c r="D160" s="37">
        <f>IF(D136=0,0,(D62+D68)/D136)</f>
        <v>439.665138378198</v>
      </c>
      <c r="E160" s="17" t="s">
        <v>703</v>
      </c>
      <c r="F160" s="22">
        <f>D150*0.9</f>
        <v>430.542</v>
      </c>
      <c r="G160" s="22">
        <f>D150*1.1</f>
        <v>526.218</v>
      </c>
      <c r="H160" s="23" t="s">
        <v>704</v>
      </c>
      <c r="I160" s="29"/>
      <c r="J160" s="29" t="s">
        <v>705</v>
      </c>
      <c r="K160" s="29"/>
    </row>
    <row r="161" ht="27" customHeight="1" spans="1:11">
      <c r="A161" s="28"/>
      <c r="B161" s="20"/>
      <c r="C161" s="14" t="s">
        <v>1015</v>
      </c>
      <c r="D161" s="37">
        <f>IF(D139=0,0,D68/D139)</f>
        <v>100</v>
      </c>
      <c r="E161" s="17" t="s">
        <v>703</v>
      </c>
      <c r="F161" s="22">
        <v>100</v>
      </c>
      <c r="G161" s="22">
        <v>500</v>
      </c>
      <c r="H161" s="23" t="s">
        <v>704</v>
      </c>
      <c r="I161" s="29"/>
      <c r="J161" s="29" t="s">
        <v>705</v>
      </c>
      <c r="K161" s="29"/>
    </row>
    <row r="162" ht="31.5" customHeight="1" spans="1:11">
      <c r="A162" s="28"/>
      <c r="B162" s="21"/>
      <c r="C162" s="14" t="s">
        <v>1016</v>
      </c>
      <c r="D162" s="37">
        <f>IF(D142=0,0,D65/D142)</f>
        <v>1358.88888888889</v>
      </c>
      <c r="E162" s="17" t="s">
        <v>703</v>
      </c>
      <c r="F162" s="107">
        <v>1000</v>
      </c>
      <c r="G162" s="107">
        <v>150000</v>
      </c>
      <c r="H162" s="23" t="s">
        <v>704</v>
      </c>
      <c r="I162" s="29"/>
      <c r="J162" s="29" t="s">
        <v>705</v>
      </c>
      <c r="K162" s="29"/>
    </row>
    <row r="163" ht="43.5" customHeight="1" spans="1:11">
      <c r="A163" s="28" t="s">
        <v>1017</v>
      </c>
      <c r="B163" s="28" t="s">
        <v>1018</v>
      </c>
      <c r="C163" s="14" t="s">
        <v>762</v>
      </c>
      <c r="D163" s="37">
        <f>IF(D149=0,0,D76/D149)</f>
        <v>192.976599050278</v>
      </c>
      <c r="E163" s="17" t="s">
        <v>703</v>
      </c>
      <c r="F163" s="22">
        <f>IF(D153&lt;=1506,1356,D153*0.9)</f>
        <v>1490.4</v>
      </c>
      <c r="G163" s="22">
        <f>D153*1.1</f>
        <v>1821.6</v>
      </c>
      <c r="H163" s="23" t="s">
        <v>938</v>
      </c>
      <c r="I163" s="29" t="s">
        <v>1019</v>
      </c>
      <c r="J163" s="29" t="s">
        <v>705</v>
      </c>
      <c r="K163" s="29"/>
    </row>
    <row r="164" ht="33" customHeight="1" spans="1:11">
      <c r="A164" s="28" t="s">
        <v>1020</v>
      </c>
      <c r="B164" s="28" t="s">
        <v>1021</v>
      </c>
      <c r="C164" s="14" t="s">
        <v>762</v>
      </c>
      <c r="D164" s="37">
        <f>IF(D136=0,0,D79/D136)</f>
        <v>21.638143659116</v>
      </c>
      <c r="E164" s="17" t="s">
        <v>703</v>
      </c>
      <c r="F164" s="22">
        <f>IF(D156&lt;=33,30,D156*0.9)</f>
        <v>37.125</v>
      </c>
      <c r="G164" s="22">
        <f>D156*1.1</f>
        <v>45.375</v>
      </c>
      <c r="H164" s="23" t="s">
        <v>938</v>
      </c>
      <c r="I164" s="29" t="s">
        <v>1022</v>
      </c>
      <c r="J164" s="29" t="s">
        <v>705</v>
      </c>
      <c r="K164" s="29"/>
    </row>
    <row r="165" ht="25.5" customHeight="1" spans="1:11">
      <c r="A165" s="90" t="s">
        <v>1023</v>
      </c>
      <c r="B165" s="15" t="s">
        <v>1024</v>
      </c>
      <c r="C165" s="14" t="s">
        <v>1025</v>
      </c>
      <c r="D165" s="37">
        <f>IF(D96+D113+D106=0,0,D72/(D96+D113+D106)*100)</f>
        <v>14.5637087817966</v>
      </c>
      <c r="E165" s="17" t="s">
        <v>703</v>
      </c>
      <c r="F165" s="22">
        <v>100</v>
      </c>
      <c r="G165" s="22">
        <v>105</v>
      </c>
      <c r="H165" s="23" t="s">
        <v>938</v>
      </c>
      <c r="I165" s="29" t="s">
        <v>1026</v>
      </c>
      <c r="J165" s="29" t="s">
        <v>705</v>
      </c>
      <c r="K165" s="29"/>
    </row>
    <row r="166" ht="25.5" customHeight="1" spans="1:11">
      <c r="A166" s="96"/>
      <c r="B166" s="20"/>
      <c r="C166" s="14" t="s">
        <v>1027</v>
      </c>
      <c r="D166" s="37">
        <f>IF(D96=0,0,D76/D96)*100</f>
        <v>11.2830206226</v>
      </c>
      <c r="E166" s="17" t="s">
        <v>703</v>
      </c>
      <c r="F166" s="22">
        <v>100</v>
      </c>
      <c r="G166" s="22">
        <v>105</v>
      </c>
      <c r="H166" s="23" t="s">
        <v>938</v>
      </c>
      <c r="I166" s="29" t="s">
        <v>1026</v>
      </c>
      <c r="J166" s="29" t="s">
        <v>705</v>
      </c>
      <c r="K166" s="29"/>
    </row>
    <row r="167" ht="25.5" customHeight="1" spans="1:11">
      <c r="A167" s="97"/>
      <c r="B167" s="21"/>
      <c r="C167" s="14" t="s">
        <v>1028</v>
      </c>
      <c r="D167" s="37">
        <f>IF(D113+D106=0,0,((D72-D76)-D79)/(D113+D106))*100</f>
        <v>100</v>
      </c>
      <c r="E167" s="17"/>
      <c r="F167" s="18"/>
      <c r="G167" s="18"/>
      <c r="H167" s="19"/>
      <c r="I167" s="29"/>
      <c r="J167" s="29"/>
      <c r="K167" s="29"/>
    </row>
    <row r="168" ht="25.5" customHeight="1" spans="1:11">
      <c r="A168" s="28" t="s">
        <v>1029</v>
      </c>
      <c r="B168" s="15" t="s">
        <v>1030</v>
      </c>
      <c r="C168" s="14" t="s">
        <v>762</v>
      </c>
      <c r="D168" s="37">
        <v>6.32</v>
      </c>
      <c r="E168" s="17" t="s">
        <v>703</v>
      </c>
      <c r="F168" s="22">
        <v>0.5</v>
      </c>
      <c r="G168" s="22">
        <v>5</v>
      </c>
      <c r="H168" s="23" t="s">
        <v>938</v>
      </c>
      <c r="I168" s="29" t="s">
        <v>1031</v>
      </c>
      <c r="J168" s="29" t="s">
        <v>705</v>
      </c>
      <c r="K168" s="29"/>
    </row>
    <row r="169" ht="25.5" customHeight="1" spans="1:11">
      <c r="A169" s="28"/>
      <c r="B169" s="21"/>
      <c r="C169" s="14" t="s">
        <v>764</v>
      </c>
      <c r="D169" s="37">
        <v>2.92</v>
      </c>
      <c r="E169" s="17"/>
      <c r="F169" s="18"/>
      <c r="G169" s="18"/>
      <c r="H169" s="19"/>
      <c r="I169" s="29"/>
      <c r="J169" s="29"/>
      <c r="K169" s="29"/>
    </row>
    <row r="170" ht="25.5" customHeight="1" spans="1:11">
      <c r="A170" s="28" t="s">
        <v>1032</v>
      </c>
      <c r="B170" s="15" t="s">
        <v>1033</v>
      </c>
      <c r="C170" s="14" t="s">
        <v>762</v>
      </c>
      <c r="D170" s="37">
        <f>IF(D149=0,0,D96/D149)</f>
        <v>1710.32745135416</v>
      </c>
      <c r="E170" s="17" t="s">
        <v>703</v>
      </c>
      <c r="F170" s="22">
        <f>IF(D153&lt;=1506,1356,D153*0.9)</f>
        <v>1490.4</v>
      </c>
      <c r="G170" s="22">
        <f>D153*1.1</f>
        <v>1821.6</v>
      </c>
      <c r="H170" s="23" t="s">
        <v>704</v>
      </c>
      <c r="I170" s="29"/>
      <c r="J170" s="29" t="s">
        <v>705</v>
      </c>
      <c r="K170" s="29"/>
    </row>
    <row r="171" ht="25.5" customHeight="1" spans="1:11">
      <c r="A171" s="28"/>
      <c r="B171" s="20"/>
      <c r="C171" s="14" t="s">
        <v>764</v>
      </c>
      <c r="D171" s="37">
        <v>1494.52</v>
      </c>
      <c r="E171" s="17"/>
      <c r="F171" s="18"/>
      <c r="G171" s="18"/>
      <c r="H171" s="19"/>
      <c r="I171" s="29"/>
      <c r="J171" s="29"/>
      <c r="K171" s="29"/>
    </row>
    <row r="172" ht="25.5" customHeight="1" spans="1:11">
      <c r="A172" s="28"/>
      <c r="B172" s="21"/>
      <c r="C172" s="14" t="s">
        <v>765</v>
      </c>
      <c r="D172" s="37">
        <f>IF(D171=0,0,D170/D171-1)*100</f>
        <v>14.4399172546473</v>
      </c>
      <c r="E172" s="17" t="s">
        <v>703</v>
      </c>
      <c r="F172" s="22">
        <v>0</v>
      </c>
      <c r="G172" s="22">
        <v>15</v>
      </c>
      <c r="H172" s="23" t="s">
        <v>704</v>
      </c>
      <c r="I172" s="29"/>
      <c r="J172" s="29" t="s">
        <v>705</v>
      </c>
      <c r="K172" s="29"/>
    </row>
    <row r="173" ht="25.5" customHeight="1" spans="1:11">
      <c r="A173" s="28" t="s">
        <v>863</v>
      </c>
      <c r="B173" s="15" t="s">
        <v>1034</v>
      </c>
      <c r="C173" s="14" t="s">
        <v>1035</v>
      </c>
      <c r="D173" s="37">
        <v>227221827.46</v>
      </c>
      <c r="E173" s="17"/>
      <c r="F173" s="18"/>
      <c r="G173" s="18"/>
      <c r="H173" s="19"/>
      <c r="I173" s="29"/>
      <c r="J173" s="29"/>
      <c r="K173" s="29"/>
    </row>
    <row r="174" ht="25.5" customHeight="1" spans="1:11">
      <c r="A174" s="28"/>
      <c r="B174" s="20"/>
      <c r="C174" s="14" t="s">
        <v>1036</v>
      </c>
      <c r="D174" s="37">
        <v>227221827.46</v>
      </c>
      <c r="E174" s="17"/>
      <c r="F174" s="18"/>
      <c r="G174" s="18"/>
      <c r="H174" s="19"/>
      <c r="I174" s="29"/>
      <c r="J174" s="29"/>
      <c r="K174" s="29"/>
    </row>
    <row r="175" ht="25.5" customHeight="1" spans="1:11">
      <c r="A175" s="28"/>
      <c r="B175" s="21"/>
      <c r="C175" s="14" t="s">
        <v>1037</v>
      </c>
      <c r="D175" s="37">
        <f>IF(D173=0,0,D174/D173*100)</f>
        <v>100</v>
      </c>
      <c r="E175" s="17" t="s">
        <v>703</v>
      </c>
      <c r="F175" s="22">
        <v>90</v>
      </c>
      <c r="G175" s="22">
        <v>110</v>
      </c>
      <c r="H175" s="67" t="s">
        <v>704</v>
      </c>
      <c r="I175" s="86"/>
      <c r="J175" s="86" t="s">
        <v>705</v>
      </c>
      <c r="K175" s="86"/>
    </row>
    <row r="176" ht="25.5" customHeight="1" spans="1:11">
      <c r="A176" s="28" t="s">
        <v>1038</v>
      </c>
      <c r="B176" s="15" t="s">
        <v>1039</v>
      </c>
      <c r="C176" s="14" t="s">
        <v>886</v>
      </c>
      <c r="D176" s="37">
        <v>30178500</v>
      </c>
      <c r="E176" s="17"/>
      <c r="F176" s="22"/>
      <c r="G176" s="39"/>
      <c r="H176" s="119"/>
      <c r="I176" s="208"/>
      <c r="J176" s="208"/>
      <c r="K176" s="208"/>
    </row>
    <row r="177" ht="25.5" customHeight="1" spans="1:11">
      <c r="A177" s="28"/>
      <c r="B177" s="20"/>
      <c r="C177" s="14" t="s">
        <v>887</v>
      </c>
      <c r="D177" s="37">
        <v>30178500</v>
      </c>
      <c r="E177" s="17"/>
      <c r="F177" s="22"/>
      <c r="G177" s="39"/>
      <c r="H177" s="131"/>
      <c r="I177" s="208"/>
      <c r="J177" s="208"/>
      <c r="K177" s="208"/>
    </row>
    <row r="178" ht="25.5" customHeight="1" spans="1:11">
      <c r="A178" s="28"/>
      <c r="B178" s="21"/>
      <c r="C178" s="14" t="s">
        <v>702</v>
      </c>
      <c r="D178" s="37">
        <f>D176-D177</f>
        <v>0</v>
      </c>
      <c r="E178" s="17" t="s">
        <v>703</v>
      </c>
      <c r="F178" s="22">
        <v>0</v>
      </c>
      <c r="G178" s="22">
        <v>0</v>
      </c>
      <c r="H178" s="101" t="s">
        <v>704</v>
      </c>
      <c r="I178" s="84"/>
      <c r="J178" s="84" t="s">
        <v>705</v>
      </c>
      <c r="K178" s="84"/>
    </row>
    <row r="179" ht="25.5" customHeight="1" spans="1:11">
      <c r="A179" s="28" t="s">
        <v>1040</v>
      </c>
      <c r="B179" s="15" t="s">
        <v>1041</v>
      </c>
      <c r="C179" s="14" t="s">
        <v>762</v>
      </c>
      <c r="D179" s="37">
        <v>30178500</v>
      </c>
      <c r="E179" s="17"/>
      <c r="F179" s="22"/>
      <c r="G179" s="39"/>
      <c r="H179" s="119"/>
      <c r="I179" s="208"/>
      <c r="J179" s="208"/>
      <c r="K179" s="208"/>
    </row>
    <row r="180" ht="25.5" customHeight="1" spans="1:11">
      <c r="A180" s="28"/>
      <c r="B180" s="20"/>
      <c r="C180" s="14" t="s">
        <v>890</v>
      </c>
      <c r="D180" s="37">
        <v>31118672</v>
      </c>
      <c r="E180" s="17"/>
      <c r="F180" s="22"/>
      <c r="G180" s="39"/>
      <c r="H180" s="131"/>
      <c r="I180" s="208"/>
      <c r="J180" s="208"/>
      <c r="K180" s="208"/>
    </row>
    <row r="181" ht="25.5" customHeight="1" spans="1:11">
      <c r="A181" s="28"/>
      <c r="B181" s="21"/>
      <c r="C181" s="14" t="s">
        <v>883</v>
      </c>
      <c r="D181" s="37">
        <f>IF(D180=0,0,D179/D180-1)*100</f>
        <v>-3.02124717918554</v>
      </c>
      <c r="E181" s="17" t="s">
        <v>703</v>
      </c>
      <c r="F181" s="22">
        <v>-5</v>
      </c>
      <c r="G181" s="22">
        <v>5</v>
      </c>
      <c r="H181" s="101" t="s">
        <v>704</v>
      </c>
      <c r="I181" s="84"/>
      <c r="J181" s="84" t="s">
        <v>705</v>
      </c>
      <c r="K181" s="84"/>
    </row>
    <row r="182" ht="25.5" customHeight="1" spans="1:11">
      <c r="A182" s="28" t="s">
        <v>1042</v>
      </c>
      <c r="B182" s="15" t="s">
        <v>1041</v>
      </c>
      <c r="C182" s="14" t="s">
        <v>762</v>
      </c>
      <c r="D182" s="37">
        <v>227221827.46</v>
      </c>
      <c r="E182" s="17"/>
      <c r="F182" s="22"/>
      <c r="G182" s="39"/>
      <c r="H182" s="119"/>
      <c r="I182" s="208"/>
      <c r="J182" s="208"/>
      <c r="K182" s="208"/>
    </row>
    <row r="183" ht="25.5" customHeight="1" spans="1:11">
      <c r="A183" s="28"/>
      <c r="B183" s="20"/>
      <c r="C183" s="14" t="s">
        <v>890</v>
      </c>
      <c r="D183" s="37">
        <v>223836610.86</v>
      </c>
      <c r="E183" s="17"/>
      <c r="F183" s="22"/>
      <c r="G183" s="39"/>
      <c r="H183" s="131"/>
      <c r="I183" s="208"/>
      <c r="J183" s="208"/>
      <c r="K183" s="208"/>
    </row>
    <row r="184" ht="25.5" customHeight="1" spans="1:11">
      <c r="A184" s="28"/>
      <c r="B184" s="21"/>
      <c r="C184" s="43" t="s">
        <v>883</v>
      </c>
      <c r="D184" s="45">
        <f>IF(D183=0,0,D182/D183-1)*100</f>
        <v>1.51236055040045</v>
      </c>
      <c r="E184" s="46" t="s">
        <v>703</v>
      </c>
      <c r="F184" s="47">
        <v>-5</v>
      </c>
      <c r="G184" s="47">
        <v>5</v>
      </c>
      <c r="H184" s="101" t="s">
        <v>704</v>
      </c>
      <c r="I184" s="84"/>
      <c r="J184" s="84" t="s">
        <v>705</v>
      </c>
      <c r="K184" s="84"/>
    </row>
    <row r="185" ht="25.5" customHeight="1" spans="1:11">
      <c r="A185" s="33" t="s">
        <v>892</v>
      </c>
      <c r="B185" s="33"/>
      <c r="C185" s="49"/>
      <c r="D185" s="50"/>
      <c r="E185" s="51"/>
      <c r="F185" s="49"/>
      <c r="G185" s="49"/>
      <c r="H185" s="52"/>
      <c r="I185" s="85"/>
      <c r="J185" s="85"/>
      <c r="K185" s="85"/>
    </row>
    <row r="186" ht="25.5" customHeight="1" spans="1:11">
      <c r="A186" s="28" t="s">
        <v>893</v>
      </c>
      <c r="B186" s="15" t="s">
        <v>894</v>
      </c>
      <c r="C186" s="14" t="s">
        <v>895</v>
      </c>
      <c r="D186" s="73">
        <v>284646</v>
      </c>
      <c r="E186" s="17"/>
      <c r="F186" s="18"/>
      <c r="G186" s="18"/>
      <c r="H186" s="19"/>
      <c r="I186" s="29"/>
      <c r="J186" s="29"/>
      <c r="K186" s="29"/>
    </row>
    <row r="187" ht="25.5" customHeight="1" spans="1:11">
      <c r="A187" s="28"/>
      <c r="B187" s="20"/>
      <c r="C187" s="14" t="s">
        <v>896</v>
      </c>
      <c r="D187" s="73">
        <v>283185</v>
      </c>
      <c r="E187" s="17"/>
      <c r="F187" s="18"/>
      <c r="G187" s="18"/>
      <c r="H187" s="19"/>
      <c r="I187" s="29"/>
      <c r="J187" s="29"/>
      <c r="K187" s="29"/>
    </row>
    <row r="188" ht="25.5" customHeight="1" spans="1:11">
      <c r="A188" s="28"/>
      <c r="B188" s="20"/>
      <c r="C188" s="14" t="s">
        <v>765</v>
      </c>
      <c r="D188" s="37">
        <f>IF(D187=0,0,D186/D187-1)*100</f>
        <v>0.515917156629064</v>
      </c>
      <c r="E188" s="17" t="s">
        <v>703</v>
      </c>
      <c r="F188" s="22">
        <v>0</v>
      </c>
      <c r="G188" s="22">
        <v>10</v>
      </c>
      <c r="H188" s="23" t="s">
        <v>704</v>
      </c>
      <c r="I188" s="29"/>
      <c r="J188" s="29" t="s">
        <v>705</v>
      </c>
      <c r="K188" s="29"/>
    </row>
    <row r="189" ht="25.5" customHeight="1" spans="1:11">
      <c r="A189" s="28"/>
      <c r="B189" s="21"/>
      <c r="C189" s="14" t="s">
        <v>897</v>
      </c>
      <c r="D189" s="37">
        <f>IF(D129=0,0,D186/D129)*100</f>
        <v>85.6549619790742</v>
      </c>
      <c r="E189" s="17" t="s">
        <v>703</v>
      </c>
      <c r="F189" s="22">
        <v>30</v>
      </c>
      <c r="G189" s="22">
        <v>99</v>
      </c>
      <c r="H189" s="23" t="s">
        <v>704</v>
      </c>
      <c r="I189" s="29"/>
      <c r="J189" s="29" t="s">
        <v>705</v>
      </c>
      <c r="K189" s="29"/>
    </row>
    <row r="190" ht="27.75" customHeight="1" spans="1:11">
      <c r="A190" s="28" t="s">
        <v>898</v>
      </c>
      <c r="B190" s="15" t="s">
        <v>769</v>
      </c>
      <c r="C190" s="14" t="s">
        <v>900</v>
      </c>
      <c r="D190" s="37">
        <v>907640637.4</v>
      </c>
      <c r="E190" s="17"/>
      <c r="F190" s="18"/>
      <c r="G190" s="18"/>
      <c r="H190" s="19"/>
      <c r="I190" s="29"/>
      <c r="J190" s="29"/>
      <c r="K190" s="29"/>
    </row>
    <row r="191" ht="27.75" customHeight="1" spans="1:11">
      <c r="A191" s="28"/>
      <c r="B191" s="20"/>
      <c r="C191" s="14" t="s">
        <v>903</v>
      </c>
      <c r="D191" s="37">
        <v>616351992.8</v>
      </c>
      <c r="E191" s="17"/>
      <c r="F191" s="18"/>
      <c r="G191" s="18"/>
      <c r="H191" s="19"/>
      <c r="I191" s="29"/>
      <c r="J191" s="29"/>
      <c r="K191" s="29"/>
    </row>
    <row r="192" ht="27.75" customHeight="1" spans="1:11">
      <c r="A192" s="28"/>
      <c r="B192" s="21"/>
      <c r="C192" s="14" t="s">
        <v>765</v>
      </c>
      <c r="D192" s="37">
        <f>IF(D191=0,0,D190/D191-1)*100</f>
        <v>47.2601124037446</v>
      </c>
      <c r="E192" s="17" t="s">
        <v>703</v>
      </c>
      <c r="F192" s="22">
        <v>0</v>
      </c>
      <c r="G192" s="22">
        <v>30</v>
      </c>
      <c r="H192" s="23" t="s">
        <v>938</v>
      </c>
      <c r="I192" s="29" t="s">
        <v>1043</v>
      </c>
      <c r="J192" s="29" t="s">
        <v>705</v>
      </c>
      <c r="K192" s="29"/>
    </row>
    <row r="193" ht="27.75" customHeight="1" spans="1:11">
      <c r="A193" s="26"/>
      <c r="B193" s="27"/>
      <c r="C193" s="14" t="s">
        <v>1044</v>
      </c>
      <c r="D193" s="37">
        <f>IF(D125=0,0,(D190/D125-1)*100)</f>
        <v>0</v>
      </c>
      <c r="E193" s="17" t="s">
        <v>703</v>
      </c>
      <c r="F193" s="22">
        <v>0</v>
      </c>
      <c r="G193" s="22">
        <v>0</v>
      </c>
      <c r="H193" s="29" t="s">
        <v>704</v>
      </c>
      <c r="I193" s="29"/>
      <c r="J193" s="29" t="s">
        <v>705</v>
      </c>
      <c r="K193" s="29"/>
    </row>
    <row r="194" ht="27.75" customHeight="1" spans="1:11">
      <c r="A194" s="28" t="s">
        <v>905</v>
      </c>
      <c r="B194" s="15" t="s">
        <v>906</v>
      </c>
      <c r="C194" s="14" t="s">
        <v>907</v>
      </c>
      <c r="D194" s="37">
        <f>IF(D186=0,0,D190/D186)</f>
        <v>3188.66464801894</v>
      </c>
      <c r="E194" s="17"/>
      <c r="F194" s="18"/>
      <c r="G194" s="18"/>
      <c r="H194" s="19"/>
      <c r="I194" s="29"/>
      <c r="J194" s="29"/>
      <c r="K194" s="29"/>
    </row>
    <row r="195" ht="27.75" customHeight="1" spans="1:11">
      <c r="A195" s="28"/>
      <c r="B195" s="20"/>
      <c r="C195" s="14" t="s">
        <v>908</v>
      </c>
      <c r="D195" s="37">
        <f>IF(D187=0,0,D191/D187)</f>
        <v>2176.4994360577</v>
      </c>
      <c r="E195" s="17"/>
      <c r="F195" s="18"/>
      <c r="G195" s="18"/>
      <c r="H195" s="19"/>
      <c r="I195" s="29"/>
      <c r="J195" s="29"/>
      <c r="K195" s="29"/>
    </row>
    <row r="196" ht="27.75" customHeight="1" spans="1:11">
      <c r="A196" s="28"/>
      <c r="B196" s="21"/>
      <c r="C196" s="14" t="s">
        <v>765</v>
      </c>
      <c r="D196" s="37">
        <f>IF(D195=0,0,D194/D195-1)*100</f>
        <v>46.5042717306915</v>
      </c>
      <c r="E196" s="17" t="s">
        <v>703</v>
      </c>
      <c r="F196" s="22">
        <v>0</v>
      </c>
      <c r="G196" s="22">
        <v>20</v>
      </c>
      <c r="H196" s="23" t="s">
        <v>938</v>
      </c>
      <c r="I196" s="29" t="s">
        <v>1045</v>
      </c>
      <c r="J196" s="29" t="s">
        <v>705</v>
      </c>
      <c r="K196" s="29"/>
    </row>
    <row r="197" ht="27.75" customHeight="1" spans="1:11">
      <c r="A197" s="33" t="s">
        <v>909</v>
      </c>
      <c r="B197" s="33"/>
      <c r="C197" s="33"/>
      <c r="D197" s="34"/>
      <c r="E197" s="35"/>
      <c r="F197" s="33"/>
      <c r="G197" s="33"/>
      <c r="H197" s="36"/>
      <c r="I197" s="81"/>
      <c r="J197" s="81"/>
      <c r="K197" s="81"/>
    </row>
    <row r="198" ht="27.75" customHeight="1" spans="1:11">
      <c r="A198" s="14" t="s">
        <v>910</v>
      </c>
      <c r="B198" s="11" t="s">
        <v>911</v>
      </c>
      <c r="C198" s="14" t="s">
        <v>912</v>
      </c>
      <c r="D198" s="37">
        <v>0</v>
      </c>
      <c r="E198" s="17" t="s">
        <v>703</v>
      </c>
      <c r="F198" s="22">
        <v>0</v>
      </c>
      <c r="G198" s="22">
        <v>0</v>
      </c>
      <c r="H198" s="23" t="s">
        <v>704</v>
      </c>
      <c r="I198" s="29"/>
      <c r="J198" s="29" t="s">
        <v>705</v>
      </c>
      <c r="K198" s="29"/>
    </row>
    <row r="199" ht="27.75" customHeight="1" spans="1:11">
      <c r="A199" s="14"/>
      <c r="B199" s="13"/>
      <c r="C199" s="14" t="s">
        <v>913</v>
      </c>
      <c r="D199" s="37">
        <v>0</v>
      </c>
      <c r="E199" s="17" t="s">
        <v>703</v>
      </c>
      <c r="F199" s="22">
        <v>0</v>
      </c>
      <c r="G199" s="22">
        <v>0</v>
      </c>
      <c r="H199" s="23" t="s">
        <v>704</v>
      </c>
      <c r="I199" s="29"/>
      <c r="J199" s="29" t="s">
        <v>705</v>
      </c>
      <c r="K199" s="29"/>
    </row>
    <row r="200" ht="27.75" customHeight="1" spans="1:11">
      <c r="A200" s="14" t="s">
        <v>914</v>
      </c>
      <c r="B200" s="11" t="s">
        <v>911</v>
      </c>
      <c r="C200" s="14" t="s">
        <v>915</v>
      </c>
      <c r="D200" s="37">
        <v>0</v>
      </c>
      <c r="E200" s="17" t="s">
        <v>703</v>
      </c>
      <c r="F200" s="22">
        <v>0</v>
      </c>
      <c r="G200" s="22">
        <v>0</v>
      </c>
      <c r="H200" s="23" t="s">
        <v>704</v>
      </c>
      <c r="I200" s="29"/>
      <c r="J200" s="29" t="s">
        <v>705</v>
      </c>
      <c r="K200" s="29"/>
    </row>
    <row r="201" ht="27.75" customHeight="1" spans="1:11">
      <c r="A201" s="14"/>
      <c r="B201" s="13"/>
      <c r="C201" s="14" t="s">
        <v>916</v>
      </c>
      <c r="D201" s="37">
        <v>0</v>
      </c>
      <c r="E201" s="17" t="s">
        <v>703</v>
      </c>
      <c r="F201" s="22">
        <v>0</v>
      </c>
      <c r="G201" s="22">
        <v>0</v>
      </c>
      <c r="H201" s="23" t="s">
        <v>704</v>
      </c>
      <c r="I201" s="29"/>
      <c r="J201" s="29" t="s">
        <v>705</v>
      </c>
      <c r="K201" s="29"/>
    </row>
  </sheetData>
  <mergeCells count="116">
    <mergeCell ref="A1:K1"/>
    <mergeCell ref="I2:K2"/>
    <mergeCell ref="F4:G4"/>
    <mergeCell ref="A4:A5"/>
    <mergeCell ref="A7:A9"/>
    <mergeCell ref="A10:A12"/>
    <mergeCell ref="A13:A15"/>
    <mergeCell ref="A17:A21"/>
    <mergeCell ref="A22:A24"/>
    <mergeCell ref="A25:A27"/>
    <mergeCell ref="A28:A30"/>
    <mergeCell ref="A31:A35"/>
    <mergeCell ref="A36:A40"/>
    <mergeCell ref="A41:A45"/>
    <mergeCell ref="A47:A51"/>
    <mergeCell ref="A52:A56"/>
    <mergeCell ref="A57:A61"/>
    <mergeCell ref="A62:A64"/>
    <mergeCell ref="A65:A67"/>
    <mergeCell ref="A68:A70"/>
    <mergeCell ref="A71:A75"/>
    <mergeCell ref="A76:A78"/>
    <mergeCell ref="A79:A81"/>
    <mergeCell ref="A82:A84"/>
    <mergeCell ref="A85:A89"/>
    <mergeCell ref="A90:A94"/>
    <mergeCell ref="A95:A99"/>
    <mergeCell ref="A100:A104"/>
    <mergeCell ref="A105:A108"/>
    <mergeCell ref="A109:A111"/>
    <mergeCell ref="A112:A116"/>
    <mergeCell ref="A117:A121"/>
    <mergeCell ref="A122:A124"/>
    <mergeCell ref="A125:A127"/>
    <mergeCell ref="A129:A131"/>
    <mergeCell ref="A132:A135"/>
    <mergeCell ref="A136:A138"/>
    <mergeCell ref="A139:A141"/>
    <mergeCell ref="A142:A144"/>
    <mergeCell ref="A146:A149"/>
    <mergeCell ref="A150:A152"/>
    <mergeCell ref="A153:A155"/>
    <mergeCell ref="A156:A158"/>
    <mergeCell ref="A160:A162"/>
    <mergeCell ref="A165:A167"/>
    <mergeCell ref="A168:A169"/>
    <mergeCell ref="A170:A172"/>
    <mergeCell ref="A173:A175"/>
    <mergeCell ref="A176:A178"/>
    <mergeCell ref="A179:A181"/>
    <mergeCell ref="A182:A184"/>
    <mergeCell ref="A186:A189"/>
    <mergeCell ref="A190:A193"/>
    <mergeCell ref="A194:A196"/>
    <mergeCell ref="A198:A199"/>
    <mergeCell ref="A200:A201"/>
    <mergeCell ref="B4:B5"/>
    <mergeCell ref="B7:B9"/>
    <mergeCell ref="B10:B12"/>
    <mergeCell ref="B13:B15"/>
    <mergeCell ref="B17:B21"/>
    <mergeCell ref="B22:B24"/>
    <mergeCell ref="B25:B27"/>
    <mergeCell ref="B28:B30"/>
    <mergeCell ref="B31:B35"/>
    <mergeCell ref="B36:B40"/>
    <mergeCell ref="B41:B45"/>
    <mergeCell ref="B47:B51"/>
    <mergeCell ref="B52:B56"/>
    <mergeCell ref="B57:B61"/>
    <mergeCell ref="B62:B64"/>
    <mergeCell ref="B65:B67"/>
    <mergeCell ref="B68:B70"/>
    <mergeCell ref="B71:B75"/>
    <mergeCell ref="B76:B78"/>
    <mergeCell ref="B79:B81"/>
    <mergeCell ref="B82:B84"/>
    <mergeCell ref="B85:B89"/>
    <mergeCell ref="B90:B94"/>
    <mergeCell ref="B95:B99"/>
    <mergeCell ref="B100:B104"/>
    <mergeCell ref="B105:B108"/>
    <mergeCell ref="B109:B111"/>
    <mergeCell ref="B112:B116"/>
    <mergeCell ref="B117:B121"/>
    <mergeCell ref="B122:B124"/>
    <mergeCell ref="B125:B127"/>
    <mergeCell ref="B129:B131"/>
    <mergeCell ref="B132:B135"/>
    <mergeCell ref="B136:B138"/>
    <mergeCell ref="B139:B141"/>
    <mergeCell ref="B142:B144"/>
    <mergeCell ref="B146:B149"/>
    <mergeCell ref="B150:B152"/>
    <mergeCell ref="B153:B155"/>
    <mergeCell ref="B156:B158"/>
    <mergeCell ref="B160:B162"/>
    <mergeCell ref="B165:B167"/>
    <mergeCell ref="B168:B169"/>
    <mergeCell ref="B170:B172"/>
    <mergeCell ref="B173:B175"/>
    <mergeCell ref="B176:B178"/>
    <mergeCell ref="B179:B181"/>
    <mergeCell ref="B182:B184"/>
    <mergeCell ref="B186:B189"/>
    <mergeCell ref="B190:B193"/>
    <mergeCell ref="B194:B196"/>
    <mergeCell ref="B198:B199"/>
    <mergeCell ref="B200:B201"/>
    <mergeCell ref="C4:C5"/>
    <mergeCell ref="D4:D5"/>
    <mergeCell ref="E4:E5"/>
    <mergeCell ref="H4:H5"/>
    <mergeCell ref="I4:I5"/>
    <mergeCell ref="J4:J5"/>
    <mergeCell ref="K4:K5"/>
  </mergeCells>
  <pageMargins left="1.18110236220472" right="1.18110236220472" top="1.18110236220472" bottom="1.18110236220472" header="0.51181" footer="0.51181"/>
  <pageSetup paperSize="9" pageOrder="overThenDown" orientation="portrait" errors="blank"/>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5"/>
  <sheetViews>
    <sheetView zoomScalePageLayoutView="60" workbookViewId="0">
      <pane topLeftCell="B132" activePane="bottomRight" state="frozen"/>
      <selection activeCell="A1" sqref="A1:K1"/>
    </sheetView>
  </sheetViews>
  <sheetFormatPr defaultColWidth="8" defaultRowHeight="13.5"/>
  <cols>
    <col min="1" max="1" width="26.8166666666667" style="1"/>
    <col min="2" max="2" width="26.1" style="1"/>
    <col min="3" max="3" width="37.1416666666667" style="1"/>
    <col min="4" max="4" width="23.0916666666667" style="1"/>
    <col min="5" max="5" width="5.45" style="1"/>
    <col min="6" max="6" width="10.6083333333333" style="1"/>
    <col min="7" max="7" width="10.75" style="1"/>
    <col min="8" max="8" width="5.45" style="1"/>
    <col min="9" max="11" width="36.5666666666667" style="1"/>
  </cols>
  <sheetData>
    <row r="1" ht="38.25" customHeight="1" spans="1:11">
      <c r="A1" s="2" t="s">
        <v>1046</v>
      </c>
      <c r="B1" s="2"/>
      <c r="C1" s="2"/>
      <c r="D1" s="3"/>
      <c r="E1" s="2"/>
      <c r="F1" s="3"/>
      <c r="G1" s="3"/>
      <c r="H1" s="4"/>
      <c r="I1" s="30"/>
      <c r="J1" s="30"/>
      <c r="K1" s="30"/>
    </row>
    <row r="2" ht="22.5" customHeight="1" spans="1:11">
      <c r="A2" s="5" t="s">
        <v>1047</v>
      </c>
      <c r="B2" s="5"/>
      <c r="C2" s="5"/>
      <c r="D2" s="5"/>
      <c r="E2" s="4"/>
      <c r="F2" s="5"/>
      <c r="G2" s="5"/>
      <c r="H2" s="4"/>
      <c r="I2" s="31"/>
      <c r="J2" s="31"/>
      <c r="K2" s="31"/>
    </row>
    <row r="3" ht="22.5" customHeight="1" spans="1:11">
      <c r="A3" s="6" t="s">
        <v>45</v>
      </c>
      <c r="B3" s="7"/>
      <c r="C3" s="8"/>
      <c r="D3" s="8"/>
      <c r="E3" s="9"/>
      <c r="F3" s="8"/>
      <c r="G3" s="8"/>
      <c r="H3" s="9"/>
      <c r="I3" s="79"/>
      <c r="J3" s="79"/>
      <c r="K3" s="79" t="s">
        <v>684</v>
      </c>
    </row>
    <row r="4" ht="22.5" customHeight="1" spans="1:11">
      <c r="A4" s="10" t="s">
        <v>685</v>
      </c>
      <c r="B4" s="11" t="s">
        <v>686</v>
      </c>
      <c r="C4" s="10" t="s">
        <v>687</v>
      </c>
      <c r="D4" s="10" t="s">
        <v>688</v>
      </c>
      <c r="E4" s="15" t="s">
        <v>689</v>
      </c>
      <c r="F4" s="10" t="s">
        <v>690</v>
      </c>
      <c r="G4" s="10"/>
      <c r="H4" s="15" t="s">
        <v>691</v>
      </c>
      <c r="I4" s="80" t="s">
        <v>692</v>
      </c>
      <c r="J4" s="80" t="s">
        <v>693</v>
      </c>
      <c r="K4" s="80" t="s">
        <v>694</v>
      </c>
    </row>
    <row r="5" ht="22.5" customHeight="1" spans="1:11">
      <c r="A5" s="10"/>
      <c r="B5" s="13"/>
      <c r="C5" s="10"/>
      <c r="D5" s="10"/>
      <c r="E5" s="21"/>
      <c r="F5" s="10" t="s">
        <v>695</v>
      </c>
      <c r="G5" s="10" t="s">
        <v>696</v>
      </c>
      <c r="H5" s="21"/>
      <c r="I5" s="13"/>
      <c r="J5" s="13"/>
      <c r="K5" s="13"/>
    </row>
    <row r="6" ht="22.5" customHeight="1" spans="1:11">
      <c r="A6" s="33" t="s">
        <v>919</v>
      </c>
      <c r="B6" s="33"/>
      <c r="C6" s="33"/>
      <c r="D6" s="34"/>
      <c r="E6" s="35"/>
      <c r="F6" s="34"/>
      <c r="G6" s="34"/>
      <c r="H6" s="36"/>
      <c r="I6" s="81"/>
      <c r="J6" s="81"/>
      <c r="K6" s="81"/>
    </row>
    <row r="7" ht="22.5" customHeight="1" spans="1:11">
      <c r="A7" s="143" t="s">
        <v>698</v>
      </c>
      <c r="B7" s="15" t="s">
        <v>699</v>
      </c>
      <c r="C7" s="14" t="s">
        <v>700</v>
      </c>
      <c r="D7" s="172">
        <v>0</v>
      </c>
      <c r="E7" s="17"/>
      <c r="F7" s="18"/>
      <c r="G7" s="18"/>
      <c r="H7" s="19"/>
      <c r="I7" s="29"/>
      <c r="J7" s="29"/>
      <c r="K7" s="29"/>
    </row>
    <row r="8" ht="22.5" customHeight="1" spans="1:11">
      <c r="A8" s="91"/>
      <c r="B8" s="20"/>
      <c r="C8" s="14" t="s">
        <v>701</v>
      </c>
      <c r="D8" s="172">
        <v>0</v>
      </c>
      <c r="E8" s="17"/>
      <c r="F8" s="18"/>
      <c r="G8" s="18"/>
      <c r="H8" s="19"/>
      <c r="I8" s="29"/>
      <c r="J8" s="29"/>
      <c r="K8" s="29"/>
    </row>
    <row r="9" ht="22.5" customHeight="1" spans="1:11">
      <c r="A9" s="92"/>
      <c r="B9" s="21"/>
      <c r="C9" s="14" t="s">
        <v>702</v>
      </c>
      <c r="D9" s="172">
        <f>D7-D8</f>
        <v>0</v>
      </c>
      <c r="E9" s="17" t="s">
        <v>703</v>
      </c>
      <c r="F9" s="22">
        <v>0</v>
      </c>
      <c r="G9" s="22">
        <v>0</v>
      </c>
      <c r="H9" s="19" t="s">
        <v>704</v>
      </c>
      <c r="I9" s="29"/>
      <c r="J9" s="29" t="s">
        <v>705</v>
      </c>
      <c r="K9" s="29"/>
    </row>
    <row r="10" ht="22.5" customHeight="1" spans="1:11">
      <c r="A10" s="143" t="s">
        <v>706</v>
      </c>
      <c r="B10" s="15" t="s">
        <v>707</v>
      </c>
      <c r="C10" s="14" t="s">
        <v>700</v>
      </c>
      <c r="D10" s="172">
        <v>0</v>
      </c>
      <c r="E10" s="17"/>
      <c r="F10" s="18"/>
      <c r="G10" s="18"/>
      <c r="H10" s="19"/>
      <c r="I10" s="29"/>
      <c r="J10" s="29"/>
      <c r="K10" s="29"/>
    </row>
    <row r="11" ht="22.5" customHeight="1" spans="1:11">
      <c r="A11" s="91"/>
      <c r="B11" s="20"/>
      <c r="C11" s="14" t="s">
        <v>701</v>
      </c>
      <c r="D11" s="172">
        <v>0</v>
      </c>
      <c r="E11" s="17"/>
      <c r="F11" s="18"/>
      <c r="G11" s="18"/>
      <c r="H11" s="19"/>
      <c r="I11" s="29"/>
      <c r="J11" s="29"/>
      <c r="K11" s="29"/>
    </row>
    <row r="12" ht="22.5" customHeight="1" spans="1:11">
      <c r="A12" s="92"/>
      <c r="B12" s="21"/>
      <c r="C12" s="14" t="s">
        <v>702</v>
      </c>
      <c r="D12" s="172">
        <f>D10-D11</f>
        <v>0</v>
      </c>
      <c r="E12" s="17" t="s">
        <v>703</v>
      </c>
      <c r="F12" s="22">
        <v>0</v>
      </c>
      <c r="G12" s="22">
        <v>0</v>
      </c>
      <c r="H12" s="19" t="s">
        <v>704</v>
      </c>
      <c r="I12" s="29"/>
      <c r="J12" s="29" t="s">
        <v>705</v>
      </c>
      <c r="K12" s="29"/>
    </row>
    <row r="13" ht="22.5" customHeight="1" spans="1:11">
      <c r="A13" s="14" t="s">
        <v>1048</v>
      </c>
      <c r="B13" s="15" t="s">
        <v>1049</v>
      </c>
      <c r="C13" s="14" t="s">
        <v>710</v>
      </c>
      <c r="D13" s="172">
        <v>0</v>
      </c>
      <c r="E13" s="17"/>
      <c r="F13" s="18"/>
      <c r="G13" s="18"/>
      <c r="H13" s="19"/>
      <c r="I13" s="29"/>
      <c r="J13" s="29"/>
      <c r="K13" s="29"/>
    </row>
    <row r="14" ht="22.5" customHeight="1" spans="1:11">
      <c r="A14" s="14"/>
      <c r="B14" s="20"/>
      <c r="C14" s="14" t="s">
        <v>711</v>
      </c>
      <c r="D14" s="172">
        <v>0</v>
      </c>
      <c r="E14" s="17"/>
      <c r="F14" s="18"/>
      <c r="G14" s="18"/>
      <c r="H14" s="19"/>
      <c r="I14" s="29"/>
      <c r="J14" s="29"/>
      <c r="K14" s="29"/>
    </row>
    <row r="15" ht="22.5" customHeight="1" spans="1:11">
      <c r="A15" s="14"/>
      <c r="B15" s="21"/>
      <c r="C15" s="14" t="s">
        <v>702</v>
      </c>
      <c r="D15" s="172">
        <f>D13-D14</f>
        <v>0</v>
      </c>
      <c r="E15" s="17" t="s">
        <v>703</v>
      </c>
      <c r="F15" s="22">
        <v>0</v>
      </c>
      <c r="G15" s="22">
        <v>0</v>
      </c>
      <c r="H15" s="19" t="s">
        <v>704</v>
      </c>
      <c r="I15" s="29"/>
      <c r="J15" s="29" t="s">
        <v>705</v>
      </c>
      <c r="K15" s="29"/>
    </row>
    <row r="16" ht="22.5" customHeight="1" spans="1:11">
      <c r="A16" s="14" t="s">
        <v>712</v>
      </c>
      <c r="B16" s="15" t="s">
        <v>713</v>
      </c>
      <c r="C16" s="14" t="s">
        <v>714</v>
      </c>
      <c r="D16" s="172">
        <v>0</v>
      </c>
      <c r="E16" s="17"/>
      <c r="F16" s="18"/>
      <c r="G16" s="18"/>
      <c r="H16" s="19"/>
      <c r="I16" s="29"/>
      <c r="J16" s="29"/>
      <c r="K16" s="29"/>
    </row>
    <row r="17" ht="22.5" customHeight="1" spans="1:11">
      <c r="A17" s="14"/>
      <c r="B17" s="20"/>
      <c r="C17" s="14" t="s">
        <v>715</v>
      </c>
      <c r="D17" s="172">
        <v>0</v>
      </c>
      <c r="E17" s="17"/>
      <c r="F17" s="18"/>
      <c r="G17" s="18"/>
      <c r="H17" s="19"/>
      <c r="I17" s="29"/>
      <c r="J17" s="29"/>
      <c r="K17" s="29"/>
    </row>
    <row r="18" ht="22.5" customHeight="1" spans="1:11">
      <c r="A18" s="14"/>
      <c r="B18" s="21"/>
      <c r="C18" s="14" t="s">
        <v>702</v>
      </c>
      <c r="D18" s="172">
        <f>D16-D17</f>
        <v>0</v>
      </c>
      <c r="E18" s="17" t="s">
        <v>703</v>
      </c>
      <c r="F18" s="22">
        <v>0</v>
      </c>
      <c r="G18" s="22">
        <v>0</v>
      </c>
      <c r="H18" s="19" t="s">
        <v>704</v>
      </c>
      <c r="I18" s="29"/>
      <c r="J18" s="29" t="s">
        <v>705</v>
      </c>
      <c r="K18" s="29"/>
    </row>
    <row r="19" ht="22.5" customHeight="1" spans="1:11">
      <c r="A19" s="33" t="s">
        <v>716</v>
      </c>
      <c r="B19" s="33"/>
      <c r="C19" s="33"/>
      <c r="D19" s="34"/>
      <c r="E19" s="35"/>
      <c r="F19" s="34"/>
      <c r="G19" s="34"/>
      <c r="H19" s="36"/>
      <c r="I19" s="81"/>
      <c r="J19" s="81"/>
      <c r="K19" s="81"/>
    </row>
    <row r="20" ht="22.5" customHeight="1" spans="1:11">
      <c r="A20" s="143" t="s">
        <v>922</v>
      </c>
      <c r="B20" s="15" t="s">
        <v>923</v>
      </c>
      <c r="C20" s="14" t="s">
        <v>719</v>
      </c>
      <c r="D20" s="172">
        <v>0</v>
      </c>
      <c r="E20" s="17"/>
      <c r="F20" s="18"/>
      <c r="G20" s="18"/>
      <c r="H20" s="19"/>
      <c r="I20" s="29"/>
      <c r="J20" s="29"/>
      <c r="K20" s="29"/>
    </row>
    <row r="21" ht="22.5" customHeight="1" spans="1:11">
      <c r="A21" s="91"/>
      <c r="B21" s="20"/>
      <c r="C21" s="14" t="s">
        <v>720</v>
      </c>
      <c r="D21" s="172">
        <v>0</v>
      </c>
      <c r="E21" s="17"/>
      <c r="F21" s="18"/>
      <c r="G21" s="18"/>
      <c r="H21" s="19"/>
      <c r="I21" s="29"/>
      <c r="J21" s="29"/>
      <c r="K21" s="29"/>
    </row>
    <row r="22" ht="22.5" customHeight="1" spans="1:11">
      <c r="A22" s="91"/>
      <c r="B22" s="20"/>
      <c r="C22" s="14" t="s">
        <v>721</v>
      </c>
      <c r="D22" s="172">
        <f>D20-D21</f>
        <v>0</v>
      </c>
      <c r="E22" s="17" t="s">
        <v>703</v>
      </c>
      <c r="F22" s="22">
        <v>0</v>
      </c>
      <c r="G22" s="22">
        <v>0</v>
      </c>
      <c r="H22" s="19" t="s">
        <v>704</v>
      </c>
      <c r="I22" s="29"/>
      <c r="J22" s="29" t="s">
        <v>705</v>
      </c>
      <c r="K22" s="29"/>
    </row>
    <row r="23" ht="22.5" customHeight="1" spans="1:11">
      <c r="A23" s="91"/>
      <c r="B23" s="20"/>
      <c r="C23" s="14" t="s">
        <v>722</v>
      </c>
      <c r="D23" s="172">
        <v>0</v>
      </c>
      <c r="E23" s="17"/>
      <c r="F23" s="18"/>
      <c r="G23" s="18"/>
      <c r="H23" s="19"/>
      <c r="I23" s="29"/>
      <c r="J23" s="29"/>
      <c r="K23" s="29"/>
    </row>
    <row r="24" ht="22.5" customHeight="1" spans="1:11">
      <c r="A24" s="92"/>
      <c r="B24" s="21"/>
      <c r="C24" s="14" t="s">
        <v>723</v>
      </c>
      <c r="D24" s="172">
        <f>D21-D23</f>
        <v>0</v>
      </c>
      <c r="E24" s="17" t="s">
        <v>703</v>
      </c>
      <c r="F24" s="22">
        <v>0</v>
      </c>
      <c r="G24" s="22">
        <v>0</v>
      </c>
      <c r="H24" s="19" t="s">
        <v>704</v>
      </c>
      <c r="I24" s="29"/>
      <c r="J24" s="29" t="s">
        <v>705</v>
      </c>
      <c r="K24" s="29"/>
    </row>
    <row r="25" ht="22.5" customHeight="1" spans="1:11">
      <c r="A25" s="143" t="s">
        <v>724</v>
      </c>
      <c r="B25" s="15" t="s">
        <v>924</v>
      </c>
      <c r="C25" s="14" t="s">
        <v>726</v>
      </c>
      <c r="D25" s="172">
        <v>0</v>
      </c>
      <c r="E25" s="17"/>
      <c r="F25" s="18"/>
      <c r="G25" s="18"/>
      <c r="H25" s="19"/>
      <c r="I25" s="29"/>
      <c r="J25" s="29"/>
      <c r="K25" s="29"/>
    </row>
    <row r="26" ht="22.5" customHeight="1" spans="1:11">
      <c r="A26" s="91"/>
      <c r="B26" s="20"/>
      <c r="C26" s="14" t="s">
        <v>727</v>
      </c>
      <c r="D26" s="41">
        <v>0</v>
      </c>
      <c r="E26" s="17"/>
      <c r="F26" s="18"/>
      <c r="G26" s="18"/>
      <c r="H26" s="19"/>
      <c r="I26" s="29"/>
      <c r="J26" s="29"/>
      <c r="K26" s="29"/>
    </row>
    <row r="27" ht="22.5" customHeight="1" spans="1:11">
      <c r="A27" s="92"/>
      <c r="B27" s="21"/>
      <c r="C27" s="14" t="s">
        <v>728</v>
      </c>
      <c r="D27" s="172">
        <f>D25-D26</f>
        <v>0</v>
      </c>
      <c r="E27" s="17" t="s">
        <v>703</v>
      </c>
      <c r="F27" s="22">
        <v>0</v>
      </c>
      <c r="G27" s="22">
        <v>0</v>
      </c>
      <c r="H27" s="19" t="s">
        <v>704</v>
      </c>
      <c r="I27" s="29"/>
      <c r="J27" s="29" t="s">
        <v>705</v>
      </c>
      <c r="K27" s="29"/>
    </row>
    <row r="28" ht="22.5" customHeight="1" spans="1:11">
      <c r="A28" s="90" t="s">
        <v>925</v>
      </c>
      <c r="B28" s="15" t="s">
        <v>926</v>
      </c>
      <c r="C28" s="14" t="s">
        <v>927</v>
      </c>
      <c r="D28" s="172">
        <v>0</v>
      </c>
      <c r="E28" s="17"/>
      <c r="F28" s="18"/>
      <c r="G28" s="18"/>
      <c r="H28" s="19"/>
      <c r="I28" s="29"/>
      <c r="J28" s="29"/>
      <c r="K28" s="29"/>
    </row>
    <row r="29" ht="22.5" customHeight="1" spans="1:11">
      <c r="A29" s="91"/>
      <c r="B29" s="20"/>
      <c r="C29" s="14" t="s">
        <v>928</v>
      </c>
      <c r="D29" s="41">
        <v>0</v>
      </c>
      <c r="E29" s="17"/>
      <c r="F29" s="18"/>
      <c r="G29" s="18"/>
      <c r="H29" s="19"/>
      <c r="I29" s="29"/>
      <c r="J29" s="29"/>
      <c r="K29" s="29"/>
    </row>
    <row r="30" ht="22.5" customHeight="1" spans="1:11">
      <c r="A30" s="92"/>
      <c r="B30" s="21"/>
      <c r="C30" s="14" t="s">
        <v>929</v>
      </c>
      <c r="D30" s="172">
        <f>D28-D29</f>
        <v>0</v>
      </c>
      <c r="E30" s="17" t="s">
        <v>703</v>
      </c>
      <c r="F30" s="22">
        <v>0</v>
      </c>
      <c r="G30" s="22">
        <v>0</v>
      </c>
      <c r="H30" s="19" t="s">
        <v>704</v>
      </c>
      <c r="I30" s="29"/>
      <c r="J30" s="29" t="s">
        <v>705</v>
      </c>
      <c r="K30" s="29"/>
    </row>
    <row r="31" ht="22.5" customHeight="1" spans="1:11">
      <c r="A31" s="143" t="s">
        <v>930</v>
      </c>
      <c r="B31" s="11" t="s">
        <v>730</v>
      </c>
      <c r="C31" s="14" t="s">
        <v>731</v>
      </c>
      <c r="D31" s="172">
        <v>0</v>
      </c>
      <c r="E31" s="17"/>
      <c r="F31" s="18"/>
      <c r="G31" s="18"/>
      <c r="H31" s="19"/>
      <c r="I31" s="29"/>
      <c r="J31" s="29"/>
      <c r="K31" s="29"/>
    </row>
    <row r="32" ht="22.5" customHeight="1" spans="1:11">
      <c r="A32" s="91"/>
      <c r="B32" s="32"/>
      <c r="C32" s="14" t="s">
        <v>732</v>
      </c>
      <c r="D32" s="172">
        <v>0</v>
      </c>
      <c r="E32" s="17"/>
      <c r="F32" s="18"/>
      <c r="G32" s="18"/>
      <c r="H32" s="19"/>
      <c r="I32" s="29"/>
      <c r="J32" s="29"/>
      <c r="K32" s="29"/>
    </row>
    <row r="33" ht="22.5" customHeight="1" spans="1:11">
      <c r="A33" s="92"/>
      <c r="B33" s="13"/>
      <c r="C33" s="14" t="s">
        <v>733</v>
      </c>
      <c r="D33" s="172">
        <f>D31-D32</f>
        <v>0</v>
      </c>
      <c r="E33" s="17" t="s">
        <v>703</v>
      </c>
      <c r="F33" s="22">
        <v>0</v>
      </c>
      <c r="G33" s="22">
        <v>0</v>
      </c>
      <c r="H33" s="19" t="s">
        <v>704</v>
      </c>
      <c r="I33" s="29"/>
      <c r="J33" s="29" t="s">
        <v>705</v>
      </c>
      <c r="K33" s="29"/>
    </row>
    <row r="34" ht="22.5" customHeight="1" spans="1:11">
      <c r="A34" s="14" t="s">
        <v>741</v>
      </c>
      <c r="B34" s="15" t="s">
        <v>934</v>
      </c>
      <c r="C34" s="14" t="s">
        <v>743</v>
      </c>
      <c r="D34" s="172">
        <v>0</v>
      </c>
      <c r="E34" s="17"/>
      <c r="F34" s="18"/>
      <c r="G34" s="18"/>
      <c r="H34" s="19"/>
      <c r="I34" s="29"/>
      <c r="J34" s="29"/>
      <c r="K34" s="29"/>
    </row>
    <row r="35" ht="22.5" customHeight="1" spans="1:11">
      <c r="A35" s="14"/>
      <c r="B35" s="20"/>
      <c r="C35" s="14" t="s">
        <v>935</v>
      </c>
      <c r="D35" s="41">
        <v>0</v>
      </c>
      <c r="E35" s="17"/>
      <c r="F35" s="18"/>
      <c r="G35" s="18"/>
      <c r="H35" s="19"/>
      <c r="I35" s="29"/>
      <c r="J35" s="29"/>
      <c r="K35" s="29"/>
    </row>
    <row r="36" ht="22.5" customHeight="1" spans="1:11">
      <c r="A36" s="14"/>
      <c r="B36" s="20"/>
      <c r="C36" s="14" t="s">
        <v>936</v>
      </c>
      <c r="D36" s="172">
        <f>D34-D35</f>
        <v>0</v>
      </c>
      <c r="E36" s="17" t="s">
        <v>703</v>
      </c>
      <c r="F36" s="22">
        <v>0</v>
      </c>
      <c r="G36" s="22">
        <v>0</v>
      </c>
      <c r="H36" s="19" t="s">
        <v>704</v>
      </c>
      <c r="I36" s="29"/>
      <c r="J36" s="29" t="s">
        <v>705</v>
      </c>
      <c r="K36" s="29"/>
    </row>
    <row r="37" ht="22.5" customHeight="1" spans="1:11">
      <c r="A37" s="14"/>
      <c r="B37" s="20"/>
      <c r="C37" s="14" t="s">
        <v>748</v>
      </c>
      <c r="D37" s="172">
        <v>0</v>
      </c>
      <c r="E37" s="17"/>
      <c r="F37" s="18"/>
      <c r="G37" s="18"/>
      <c r="H37" s="19"/>
      <c r="I37" s="29"/>
      <c r="J37" s="29"/>
      <c r="K37" s="29"/>
    </row>
    <row r="38" ht="22.5" customHeight="1" spans="1:11">
      <c r="A38" s="14"/>
      <c r="B38" s="21"/>
      <c r="C38" s="14" t="s">
        <v>937</v>
      </c>
      <c r="D38" s="172">
        <f>D34-D37</f>
        <v>0</v>
      </c>
      <c r="E38" s="17" t="s">
        <v>703</v>
      </c>
      <c r="F38" s="22">
        <v>0</v>
      </c>
      <c r="G38" s="22">
        <v>0</v>
      </c>
      <c r="H38" s="19" t="s">
        <v>704</v>
      </c>
      <c r="I38" s="29"/>
      <c r="J38" s="29" t="s">
        <v>705</v>
      </c>
      <c r="K38" s="29"/>
    </row>
    <row r="39" ht="22.5" customHeight="1" spans="1:11">
      <c r="A39" s="14" t="s">
        <v>750</v>
      </c>
      <c r="B39" s="15" t="s">
        <v>934</v>
      </c>
      <c r="C39" s="14" t="s">
        <v>752</v>
      </c>
      <c r="D39" s="172">
        <v>0</v>
      </c>
      <c r="E39" s="17"/>
      <c r="F39" s="18"/>
      <c r="G39" s="18"/>
      <c r="H39" s="19"/>
      <c r="I39" s="29"/>
      <c r="J39" s="29"/>
      <c r="K39" s="29"/>
    </row>
    <row r="40" ht="22.5" customHeight="1" spans="1:11">
      <c r="A40" s="14"/>
      <c r="B40" s="20"/>
      <c r="C40" s="14" t="s">
        <v>941</v>
      </c>
      <c r="D40" s="41">
        <v>0</v>
      </c>
      <c r="E40" s="17"/>
      <c r="F40" s="18"/>
      <c r="G40" s="18"/>
      <c r="H40" s="19"/>
      <c r="I40" s="29"/>
      <c r="J40" s="29"/>
      <c r="K40" s="29"/>
    </row>
    <row r="41" ht="22.5" customHeight="1" spans="1:11">
      <c r="A41" s="14"/>
      <c r="B41" s="20"/>
      <c r="C41" s="14" t="s">
        <v>942</v>
      </c>
      <c r="D41" s="172">
        <f>D39-D40</f>
        <v>0</v>
      </c>
      <c r="E41" s="17" t="s">
        <v>703</v>
      </c>
      <c r="F41" s="22">
        <v>0</v>
      </c>
      <c r="G41" s="22">
        <v>0</v>
      </c>
      <c r="H41" s="19" t="s">
        <v>704</v>
      </c>
      <c r="I41" s="29"/>
      <c r="J41" s="29" t="s">
        <v>705</v>
      </c>
      <c r="K41" s="29"/>
    </row>
    <row r="42" ht="22.5" customHeight="1" spans="1:11">
      <c r="A42" s="14"/>
      <c r="B42" s="20"/>
      <c r="C42" s="14" t="s">
        <v>756</v>
      </c>
      <c r="D42" s="172">
        <v>0</v>
      </c>
      <c r="E42" s="17"/>
      <c r="F42" s="18"/>
      <c r="G42" s="18"/>
      <c r="H42" s="19"/>
      <c r="I42" s="29"/>
      <c r="J42" s="29"/>
      <c r="K42" s="29"/>
    </row>
    <row r="43" ht="22.5" customHeight="1" spans="1:11">
      <c r="A43" s="14"/>
      <c r="B43" s="21"/>
      <c r="C43" s="14" t="s">
        <v>943</v>
      </c>
      <c r="D43" s="172">
        <f>D39-D42</f>
        <v>0</v>
      </c>
      <c r="E43" s="17" t="s">
        <v>703</v>
      </c>
      <c r="F43" s="22">
        <v>0</v>
      </c>
      <c r="G43" s="22">
        <v>0</v>
      </c>
      <c r="H43" s="19" t="s">
        <v>704</v>
      </c>
      <c r="I43" s="29"/>
      <c r="J43" s="29" t="s">
        <v>705</v>
      </c>
      <c r="K43" s="29"/>
    </row>
    <row r="44" ht="22.5" customHeight="1" spans="1:11">
      <c r="A44" s="33" t="s">
        <v>758</v>
      </c>
      <c r="B44" s="33"/>
      <c r="C44" s="33"/>
      <c r="D44" s="34"/>
      <c r="E44" s="35"/>
      <c r="F44" s="34"/>
      <c r="G44" s="34"/>
      <c r="H44" s="36"/>
      <c r="I44" s="81"/>
      <c r="J44" s="81"/>
      <c r="K44" s="81"/>
    </row>
    <row r="45" ht="22.5" customHeight="1" spans="1:11">
      <c r="A45" s="28" t="s">
        <v>759</v>
      </c>
      <c r="B45" s="15" t="s">
        <v>760</v>
      </c>
      <c r="C45" s="173" t="s">
        <v>761</v>
      </c>
      <c r="D45" s="172">
        <v>0</v>
      </c>
      <c r="E45" s="17"/>
      <c r="F45" s="18"/>
      <c r="G45" s="18"/>
      <c r="H45" s="19"/>
      <c r="I45" s="29"/>
      <c r="J45" s="29"/>
      <c r="K45" s="29"/>
    </row>
    <row r="46" ht="22.5" customHeight="1" spans="1:11">
      <c r="A46" s="28"/>
      <c r="B46" s="20"/>
      <c r="C46" s="173" t="s">
        <v>762</v>
      </c>
      <c r="D46" s="172">
        <v>0</v>
      </c>
      <c r="E46" s="17"/>
      <c r="F46" s="18"/>
      <c r="G46" s="18"/>
      <c r="H46" s="19"/>
      <c r="I46" s="29"/>
      <c r="J46" s="29"/>
      <c r="K46" s="29"/>
    </row>
    <row r="47" ht="22.5" customHeight="1" spans="1:11">
      <c r="A47" s="28"/>
      <c r="B47" s="20"/>
      <c r="C47" s="173" t="s">
        <v>763</v>
      </c>
      <c r="D47" s="172">
        <f>IF(D45=0,0,D46/D45)*100</f>
        <v>0</v>
      </c>
      <c r="E47" s="17" t="s">
        <v>703</v>
      </c>
      <c r="F47" s="22">
        <v>95</v>
      </c>
      <c r="G47" s="22">
        <v>105</v>
      </c>
      <c r="H47" s="19" t="s">
        <v>704</v>
      </c>
      <c r="I47" s="29"/>
      <c r="J47" s="29" t="s">
        <v>705</v>
      </c>
      <c r="K47" s="29"/>
    </row>
    <row r="48" ht="22.5" customHeight="1" spans="1:11">
      <c r="A48" s="28"/>
      <c r="B48" s="20"/>
      <c r="C48" s="173" t="s">
        <v>764</v>
      </c>
      <c r="D48" s="172">
        <v>0</v>
      </c>
      <c r="E48" s="17"/>
      <c r="F48" s="18"/>
      <c r="G48" s="18"/>
      <c r="H48" s="19"/>
      <c r="I48" s="29"/>
      <c r="J48" s="29"/>
      <c r="K48" s="29"/>
    </row>
    <row r="49" ht="22.5" customHeight="1" spans="1:11">
      <c r="A49" s="28"/>
      <c r="B49" s="128"/>
      <c r="C49" s="173" t="s">
        <v>765</v>
      </c>
      <c r="D49" s="172">
        <f>IF(D48=0,0,D46/D48-1)*100</f>
        <v>0</v>
      </c>
      <c r="E49" s="17" t="s">
        <v>703</v>
      </c>
      <c r="F49" s="22">
        <v>0</v>
      </c>
      <c r="G49" s="22">
        <v>20</v>
      </c>
      <c r="H49" s="19" t="s">
        <v>704</v>
      </c>
      <c r="I49" s="29"/>
      <c r="J49" s="29" t="s">
        <v>705</v>
      </c>
      <c r="K49" s="29"/>
    </row>
    <row r="50" ht="22.5" customHeight="1" spans="1:11">
      <c r="A50" s="156" t="s">
        <v>766</v>
      </c>
      <c r="B50" s="136" t="s">
        <v>1050</v>
      </c>
      <c r="C50" s="137" t="s">
        <v>761</v>
      </c>
      <c r="D50" s="172">
        <v>0</v>
      </c>
      <c r="E50" s="17"/>
      <c r="F50" s="18"/>
      <c r="G50" s="18"/>
      <c r="H50" s="19"/>
      <c r="I50" s="29"/>
      <c r="J50" s="29"/>
      <c r="K50" s="29"/>
    </row>
    <row r="51" ht="22.5" customHeight="1" spans="1:11">
      <c r="A51" s="156"/>
      <c r="B51" s="136"/>
      <c r="C51" s="137" t="s">
        <v>762</v>
      </c>
      <c r="D51" s="172">
        <v>0</v>
      </c>
      <c r="E51" s="18"/>
      <c r="F51" s="18"/>
      <c r="G51" s="18"/>
      <c r="H51" s="75"/>
      <c r="I51" s="86"/>
      <c r="J51" s="86"/>
      <c r="K51" s="86"/>
    </row>
    <row r="52" ht="22.5" customHeight="1" spans="1:11">
      <c r="A52" s="174"/>
      <c r="B52" s="83"/>
      <c r="C52" s="175" t="s">
        <v>1051</v>
      </c>
      <c r="D52" s="176">
        <v>0</v>
      </c>
      <c r="E52" s="177"/>
      <c r="F52" s="177"/>
      <c r="G52" s="178"/>
      <c r="H52" s="83"/>
      <c r="I52" s="83"/>
      <c r="J52" s="83"/>
      <c r="K52" s="83"/>
    </row>
    <row r="53" ht="22.5" customHeight="1" spans="1:11">
      <c r="A53" s="156"/>
      <c r="B53" s="136"/>
      <c r="C53" s="179" t="s">
        <v>763</v>
      </c>
      <c r="D53" s="180">
        <f>IF(D50=0,0,D51/D50)*100</f>
        <v>0</v>
      </c>
      <c r="E53" s="63" t="s">
        <v>703</v>
      </c>
      <c r="F53" s="71">
        <v>95</v>
      </c>
      <c r="G53" s="71">
        <v>105</v>
      </c>
      <c r="H53" s="65" t="s">
        <v>704</v>
      </c>
      <c r="I53" s="87"/>
      <c r="J53" s="87" t="s">
        <v>705</v>
      </c>
      <c r="K53" s="87"/>
    </row>
    <row r="54" ht="22.5" customHeight="1" spans="1:11">
      <c r="A54" s="156"/>
      <c r="B54" s="136"/>
      <c r="C54" s="175" t="s">
        <v>764</v>
      </c>
      <c r="D54" s="172">
        <v>0</v>
      </c>
      <c r="E54" s="17"/>
      <c r="F54" s="18"/>
      <c r="G54" s="18"/>
      <c r="H54" s="75"/>
      <c r="I54" s="86"/>
      <c r="J54" s="86"/>
      <c r="K54" s="86"/>
    </row>
    <row r="55" ht="22.5" customHeight="1" spans="1:11">
      <c r="A55" s="26"/>
      <c r="B55" s="181"/>
      <c r="C55" s="154" t="s">
        <v>1051</v>
      </c>
      <c r="D55" s="176">
        <v>0</v>
      </c>
      <c r="E55" s="46"/>
      <c r="F55" s="177"/>
      <c r="G55" s="178"/>
      <c r="H55" s="83"/>
      <c r="I55" s="83"/>
      <c r="J55" s="83"/>
      <c r="K55" s="83"/>
    </row>
    <row r="56" ht="22.5" customHeight="1" spans="1:11">
      <c r="A56" s="156"/>
      <c r="B56" s="136"/>
      <c r="C56" s="179" t="s">
        <v>765</v>
      </c>
      <c r="D56" s="180">
        <f>IF(D54=0,0,D51/D54-1)*100</f>
        <v>0</v>
      </c>
      <c r="E56" s="63" t="s">
        <v>703</v>
      </c>
      <c r="F56" s="71">
        <v>0</v>
      </c>
      <c r="G56" s="71">
        <v>15</v>
      </c>
      <c r="H56" s="65" t="s">
        <v>704</v>
      </c>
      <c r="I56" s="87"/>
      <c r="J56" s="87" t="s">
        <v>705</v>
      </c>
      <c r="K56" s="183"/>
    </row>
    <row r="57" ht="22.5" customHeight="1" spans="1:11">
      <c r="A57" s="156" t="s">
        <v>768</v>
      </c>
      <c r="B57" s="136" t="s">
        <v>769</v>
      </c>
      <c r="C57" s="137" t="s">
        <v>1052</v>
      </c>
      <c r="D57" s="172">
        <v>0</v>
      </c>
      <c r="E57" s="17"/>
      <c r="F57" s="18"/>
      <c r="G57" s="18"/>
      <c r="H57" s="19"/>
      <c r="I57" s="29"/>
      <c r="J57" s="29"/>
      <c r="K57" s="29"/>
    </row>
    <row r="58" ht="22.5" customHeight="1" spans="1:11">
      <c r="A58" s="156"/>
      <c r="B58" s="136"/>
      <c r="C58" s="137" t="s">
        <v>762</v>
      </c>
      <c r="D58" s="182">
        <v>0</v>
      </c>
      <c r="E58" s="46"/>
      <c r="F58" s="177"/>
      <c r="G58" s="177"/>
      <c r="H58" s="75"/>
      <c r="I58" s="86"/>
      <c r="J58" s="86"/>
      <c r="K58" s="86"/>
    </row>
    <row r="59" ht="22.5" customHeight="1" spans="1:11">
      <c r="A59" s="156"/>
      <c r="B59" s="136"/>
      <c r="C59" s="137" t="s">
        <v>763</v>
      </c>
      <c r="D59" s="180">
        <f>IF(D57=0,0,D58/D57)*100</f>
        <v>0</v>
      </c>
      <c r="E59" s="63" t="s">
        <v>703</v>
      </c>
      <c r="F59" s="71">
        <v>95</v>
      </c>
      <c r="G59" s="71">
        <v>105</v>
      </c>
      <c r="H59" s="65" t="s">
        <v>704</v>
      </c>
      <c r="I59" s="87"/>
      <c r="J59" s="87" t="s">
        <v>705</v>
      </c>
      <c r="K59" s="87"/>
    </row>
    <row r="60" ht="22.5" customHeight="1" spans="1:11">
      <c r="A60" s="156"/>
      <c r="B60" s="136"/>
      <c r="C60" s="137" t="s">
        <v>764</v>
      </c>
      <c r="D60" s="182">
        <v>0</v>
      </c>
      <c r="E60" s="46"/>
      <c r="F60" s="177"/>
      <c r="G60" s="177"/>
      <c r="H60" s="75"/>
      <c r="I60" s="86"/>
      <c r="J60" s="86"/>
      <c r="K60" s="86"/>
    </row>
    <row r="61" ht="22.5" customHeight="1" spans="1:11">
      <c r="A61" s="156"/>
      <c r="B61" s="136"/>
      <c r="C61" s="137" t="s">
        <v>765</v>
      </c>
      <c r="D61" s="180">
        <f>IF(D60=0,0,D58/D60-1)*100</f>
        <v>0</v>
      </c>
      <c r="E61" s="63" t="s">
        <v>703</v>
      </c>
      <c r="F61" s="71">
        <v>0</v>
      </c>
      <c r="G61" s="71">
        <v>15</v>
      </c>
      <c r="H61" s="65" t="s">
        <v>704</v>
      </c>
      <c r="I61" s="87"/>
      <c r="J61" s="87" t="s">
        <v>705</v>
      </c>
      <c r="K61" s="87"/>
    </row>
    <row r="62" ht="22.5" customHeight="1" spans="1:11">
      <c r="A62" s="90" t="s">
        <v>772</v>
      </c>
      <c r="B62" s="60" t="s">
        <v>769</v>
      </c>
      <c r="C62" s="173" t="s">
        <v>762</v>
      </c>
      <c r="D62" s="172">
        <v>0</v>
      </c>
      <c r="E62" s="17"/>
      <c r="F62" s="18"/>
      <c r="G62" s="18"/>
      <c r="H62" s="19"/>
      <c r="I62" s="29"/>
      <c r="J62" s="29"/>
      <c r="K62" s="29"/>
    </row>
    <row r="63" ht="22.5" customHeight="1" spans="1:11">
      <c r="A63" s="96"/>
      <c r="B63" s="20"/>
      <c r="C63" s="173" t="s">
        <v>764</v>
      </c>
      <c r="D63" s="172">
        <v>0</v>
      </c>
      <c r="E63" s="17"/>
      <c r="F63" s="18"/>
      <c r="G63" s="18"/>
      <c r="H63" s="19"/>
      <c r="I63" s="29"/>
      <c r="J63" s="29"/>
      <c r="K63" s="29"/>
    </row>
    <row r="64" ht="22.5" customHeight="1" spans="1:11">
      <c r="A64" s="97"/>
      <c r="B64" s="21"/>
      <c r="C64" s="173" t="s">
        <v>765</v>
      </c>
      <c r="D64" s="172">
        <f>IF(D63=0,0,D62/D63-1)*100</f>
        <v>0</v>
      </c>
      <c r="E64" s="17"/>
      <c r="F64" s="18"/>
      <c r="G64" s="18"/>
      <c r="H64" s="19"/>
      <c r="I64" s="29"/>
      <c r="J64" s="29"/>
      <c r="K64" s="29"/>
    </row>
    <row r="65" ht="22.5" customHeight="1" spans="1:11">
      <c r="A65" s="90" t="s">
        <v>775</v>
      </c>
      <c r="B65" s="15" t="s">
        <v>769</v>
      </c>
      <c r="C65" s="173" t="s">
        <v>762</v>
      </c>
      <c r="D65" s="172">
        <v>0</v>
      </c>
      <c r="E65" s="17"/>
      <c r="F65" s="18"/>
      <c r="G65" s="18"/>
      <c r="H65" s="19"/>
      <c r="I65" s="29"/>
      <c r="J65" s="29"/>
      <c r="K65" s="29"/>
    </row>
    <row r="66" ht="22.5" customHeight="1" spans="1:11">
      <c r="A66" s="96"/>
      <c r="B66" s="20"/>
      <c r="C66" s="173" t="s">
        <v>764</v>
      </c>
      <c r="D66" s="172">
        <v>0</v>
      </c>
      <c r="E66" s="17"/>
      <c r="F66" s="18"/>
      <c r="G66" s="18"/>
      <c r="H66" s="19"/>
      <c r="I66" s="29"/>
      <c r="J66" s="29"/>
      <c r="K66" s="29"/>
    </row>
    <row r="67" ht="22.5" customHeight="1" spans="1:11">
      <c r="A67" s="97"/>
      <c r="B67" s="21"/>
      <c r="C67" s="173" t="s">
        <v>765</v>
      </c>
      <c r="D67" s="172">
        <f>IF(D66=0,0,D65/D66-1)*100</f>
        <v>0</v>
      </c>
      <c r="E67" s="17"/>
      <c r="F67" s="18"/>
      <c r="G67" s="18"/>
      <c r="H67" s="19"/>
      <c r="I67" s="29"/>
      <c r="J67" s="29"/>
      <c r="K67" s="29"/>
    </row>
    <row r="68" ht="22.5" customHeight="1" spans="1:11">
      <c r="A68" s="90" t="s">
        <v>1053</v>
      </c>
      <c r="B68" s="15" t="s">
        <v>769</v>
      </c>
      <c r="C68" s="173" t="s">
        <v>1054</v>
      </c>
      <c r="D68" s="172">
        <v>0</v>
      </c>
      <c r="E68" s="17"/>
      <c r="F68" s="18"/>
      <c r="G68" s="18"/>
      <c r="H68" s="19"/>
      <c r="I68" s="29"/>
      <c r="J68" s="29"/>
      <c r="K68" s="29"/>
    </row>
    <row r="69" ht="22.5" customHeight="1" spans="1:11">
      <c r="A69" s="96"/>
      <c r="B69" s="20"/>
      <c r="C69" s="173" t="s">
        <v>764</v>
      </c>
      <c r="D69" s="172">
        <v>0</v>
      </c>
      <c r="E69" s="17"/>
      <c r="F69" s="18"/>
      <c r="G69" s="18"/>
      <c r="H69" s="19"/>
      <c r="I69" s="29"/>
      <c r="J69" s="29"/>
      <c r="K69" s="29"/>
    </row>
    <row r="70" ht="22.5" customHeight="1" spans="1:11">
      <c r="A70" s="97"/>
      <c r="B70" s="21"/>
      <c r="C70" s="173" t="s">
        <v>765</v>
      </c>
      <c r="D70" s="172">
        <f>IF(D69=0,0,D68/D69-1)*100</f>
        <v>0</v>
      </c>
      <c r="E70" s="17"/>
      <c r="F70" s="18"/>
      <c r="G70" s="18"/>
      <c r="H70" s="19"/>
      <c r="I70" s="29"/>
      <c r="J70" s="29"/>
      <c r="K70" s="29"/>
    </row>
    <row r="71" ht="24" customHeight="1" spans="1:11">
      <c r="A71" s="28" t="s">
        <v>781</v>
      </c>
      <c r="B71" s="15" t="s">
        <v>1055</v>
      </c>
      <c r="C71" s="173" t="s">
        <v>761</v>
      </c>
      <c r="D71" s="172">
        <v>0</v>
      </c>
      <c r="E71" s="17"/>
      <c r="F71" s="18"/>
      <c r="G71" s="18"/>
      <c r="H71" s="19"/>
      <c r="I71" s="29"/>
      <c r="J71" s="29"/>
      <c r="K71" s="29"/>
    </row>
    <row r="72" ht="25.5" customHeight="1" spans="1:11">
      <c r="A72" s="28"/>
      <c r="B72" s="20"/>
      <c r="C72" s="173" t="s">
        <v>762</v>
      </c>
      <c r="D72" s="172">
        <v>0</v>
      </c>
      <c r="E72" s="17"/>
      <c r="F72" s="18"/>
      <c r="G72" s="18"/>
      <c r="H72" s="75"/>
      <c r="I72" s="86"/>
      <c r="J72" s="86"/>
      <c r="K72" s="86"/>
    </row>
    <row r="73" ht="27.75" customHeight="1" spans="1:11">
      <c r="A73" s="26"/>
      <c r="B73" s="184"/>
      <c r="C73" s="175" t="s">
        <v>1056</v>
      </c>
      <c r="D73" s="185">
        <v>0</v>
      </c>
      <c r="E73" s="46"/>
      <c r="F73" s="46"/>
      <c r="G73" s="139"/>
      <c r="H73" s="83"/>
      <c r="I73" s="83"/>
      <c r="J73" s="83"/>
      <c r="K73" s="83"/>
    </row>
    <row r="74" ht="27.75" customHeight="1" spans="1:11">
      <c r="A74" s="28"/>
      <c r="B74" s="21"/>
      <c r="C74" s="186" t="s">
        <v>763</v>
      </c>
      <c r="D74" s="180">
        <f>IF(D71=0,0,D72/D71)*100</f>
        <v>0</v>
      </c>
      <c r="E74" s="63" t="s">
        <v>703</v>
      </c>
      <c r="F74" s="71">
        <v>95</v>
      </c>
      <c r="G74" s="71">
        <v>105</v>
      </c>
      <c r="H74" s="65" t="s">
        <v>704</v>
      </c>
      <c r="I74" s="87"/>
      <c r="J74" s="87" t="s">
        <v>705</v>
      </c>
      <c r="K74" s="87"/>
    </row>
    <row r="75" ht="22.5" customHeight="1" spans="1:11">
      <c r="A75" s="28" t="s">
        <v>788</v>
      </c>
      <c r="B75" s="15" t="s">
        <v>1057</v>
      </c>
      <c r="C75" s="14" t="s">
        <v>761</v>
      </c>
      <c r="D75" s="172">
        <v>0</v>
      </c>
      <c r="E75" s="17"/>
      <c r="F75" s="18"/>
      <c r="G75" s="18"/>
      <c r="H75" s="19"/>
      <c r="I75" s="29"/>
      <c r="J75" s="29"/>
      <c r="K75" s="29"/>
    </row>
    <row r="76" ht="22.5" customHeight="1" spans="1:11">
      <c r="A76" s="28"/>
      <c r="B76" s="20" t="s">
        <v>1057</v>
      </c>
      <c r="C76" s="14" t="s">
        <v>762</v>
      </c>
      <c r="D76" s="172">
        <v>0</v>
      </c>
      <c r="E76" s="17"/>
      <c r="F76" s="18"/>
      <c r="G76" s="18"/>
      <c r="H76" s="19"/>
      <c r="I76" s="29"/>
      <c r="J76" s="29"/>
      <c r="K76" s="29"/>
    </row>
    <row r="77" ht="22.5" customHeight="1" spans="1:11">
      <c r="A77" s="28"/>
      <c r="B77" s="20"/>
      <c r="C77" s="14" t="s">
        <v>763</v>
      </c>
      <c r="D77" s="172">
        <f>IF(D75=0,0,D76/D75)*100</f>
        <v>0</v>
      </c>
      <c r="E77" s="17" t="s">
        <v>703</v>
      </c>
      <c r="F77" s="22">
        <v>95</v>
      </c>
      <c r="G77" s="22">
        <v>105</v>
      </c>
      <c r="H77" s="19" t="s">
        <v>704</v>
      </c>
      <c r="I77" s="29"/>
      <c r="J77" s="29" t="s">
        <v>705</v>
      </c>
      <c r="K77" s="29"/>
    </row>
    <row r="78" ht="22.5" customHeight="1" spans="1:11">
      <c r="A78" s="28"/>
      <c r="B78" s="20"/>
      <c r="C78" s="14" t="s">
        <v>764</v>
      </c>
      <c r="D78" s="172">
        <v>0</v>
      </c>
      <c r="E78" s="17"/>
      <c r="F78" s="18"/>
      <c r="G78" s="18"/>
      <c r="H78" s="19"/>
      <c r="I78" s="29"/>
      <c r="J78" s="29"/>
      <c r="K78" s="29"/>
    </row>
    <row r="79" ht="22.5" customHeight="1" spans="1:11">
      <c r="A79" s="28"/>
      <c r="B79" s="21"/>
      <c r="C79" s="14" t="s">
        <v>765</v>
      </c>
      <c r="D79" s="172">
        <f>IF(D78=0,0,D76/D78-1)*100</f>
        <v>0</v>
      </c>
      <c r="E79" s="17" t="s">
        <v>703</v>
      </c>
      <c r="F79" s="22">
        <v>-30</v>
      </c>
      <c r="G79" s="22">
        <v>30</v>
      </c>
      <c r="H79" s="19" t="s">
        <v>704</v>
      </c>
      <c r="I79" s="29"/>
      <c r="J79" s="29" t="s">
        <v>705</v>
      </c>
      <c r="K79" s="29"/>
    </row>
    <row r="80" ht="22.5" customHeight="1" spans="1:11">
      <c r="A80" s="28" t="s">
        <v>790</v>
      </c>
      <c r="B80" s="15" t="s">
        <v>760</v>
      </c>
      <c r="C80" s="173" t="s">
        <v>761</v>
      </c>
      <c r="D80" s="172">
        <v>0</v>
      </c>
      <c r="E80" s="17"/>
      <c r="F80" s="18"/>
      <c r="G80" s="18"/>
      <c r="H80" s="19"/>
      <c r="I80" s="29"/>
      <c r="J80" s="29"/>
      <c r="K80" s="29"/>
    </row>
    <row r="81" ht="22.5" customHeight="1" spans="1:11">
      <c r="A81" s="28"/>
      <c r="B81" s="20"/>
      <c r="C81" s="173" t="s">
        <v>762</v>
      </c>
      <c r="D81" s="172">
        <v>0</v>
      </c>
      <c r="E81" s="17"/>
      <c r="F81" s="18"/>
      <c r="G81" s="18"/>
      <c r="H81" s="19"/>
      <c r="I81" s="29"/>
      <c r="J81" s="29"/>
      <c r="K81" s="29"/>
    </row>
    <row r="82" ht="22.5" customHeight="1" spans="1:11">
      <c r="A82" s="28"/>
      <c r="B82" s="20"/>
      <c r="C82" s="173" t="s">
        <v>763</v>
      </c>
      <c r="D82" s="172">
        <f>IF(D80=0,0,D81/D80)*100</f>
        <v>0</v>
      </c>
      <c r="E82" s="17" t="s">
        <v>703</v>
      </c>
      <c r="F82" s="22">
        <v>95</v>
      </c>
      <c r="G82" s="22">
        <v>105</v>
      </c>
      <c r="H82" s="19" t="s">
        <v>704</v>
      </c>
      <c r="I82" s="29"/>
      <c r="J82" s="29" t="s">
        <v>705</v>
      </c>
      <c r="K82" s="29"/>
    </row>
    <row r="83" ht="22.5" customHeight="1" spans="1:11">
      <c r="A83" s="28"/>
      <c r="B83" s="20"/>
      <c r="C83" s="173" t="s">
        <v>764</v>
      </c>
      <c r="D83" s="172">
        <v>0</v>
      </c>
      <c r="E83" s="17"/>
      <c r="F83" s="18"/>
      <c r="G83" s="18"/>
      <c r="H83" s="19"/>
      <c r="I83" s="29"/>
      <c r="J83" s="29"/>
      <c r="K83" s="29"/>
    </row>
    <row r="84" ht="22.5" customHeight="1" spans="1:11">
      <c r="A84" s="28"/>
      <c r="B84" s="21"/>
      <c r="C84" s="173" t="s">
        <v>765</v>
      </c>
      <c r="D84" s="172">
        <f>IF(D83=0,0,D81/D83-1)*100</f>
        <v>0</v>
      </c>
      <c r="E84" s="17" t="s">
        <v>703</v>
      </c>
      <c r="F84" s="22">
        <v>0</v>
      </c>
      <c r="G84" s="22">
        <v>15</v>
      </c>
      <c r="H84" s="19" t="s">
        <v>704</v>
      </c>
      <c r="I84" s="29"/>
      <c r="J84" s="29" t="s">
        <v>705</v>
      </c>
      <c r="K84" s="29"/>
    </row>
    <row r="85" ht="22.5" customHeight="1" spans="1:11">
      <c r="A85" s="28" t="s">
        <v>791</v>
      </c>
      <c r="B85" s="15" t="s">
        <v>1058</v>
      </c>
      <c r="C85" s="173" t="s">
        <v>761</v>
      </c>
      <c r="D85" s="172">
        <v>0</v>
      </c>
      <c r="E85" s="17"/>
      <c r="F85" s="18"/>
      <c r="G85" s="18"/>
      <c r="H85" s="19"/>
      <c r="I85" s="29"/>
      <c r="J85" s="29"/>
      <c r="K85" s="29"/>
    </row>
    <row r="86" ht="22.5" customHeight="1" spans="1:11">
      <c r="A86" s="28"/>
      <c r="B86" s="20"/>
      <c r="C86" s="173" t="s">
        <v>762</v>
      </c>
      <c r="D86" s="172">
        <v>0</v>
      </c>
      <c r="E86" s="17"/>
      <c r="F86" s="18"/>
      <c r="G86" s="18"/>
      <c r="H86" s="19"/>
      <c r="I86" s="29"/>
      <c r="J86" s="29"/>
      <c r="K86" s="29"/>
    </row>
    <row r="87" ht="22.5" customHeight="1" spans="1:11">
      <c r="A87" s="28"/>
      <c r="B87" s="20"/>
      <c r="C87" s="173" t="s">
        <v>1059</v>
      </c>
      <c r="D87" s="41">
        <v>0</v>
      </c>
      <c r="E87" s="17"/>
      <c r="F87" s="18"/>
      <c r="G87" s="18"/>
      <c r="H87" s="19"/>
      <c r="I87" s="29"/>
      <c r="J87" s="29"/>
      <c r="K87" s="29"/>
    </row>
    <row r="88" ht="22.5" customHeight="1" spans="1:11">
      <c r="A88" s="28"/>
      <c r="B88" s="20"/>
      <c r="C88" s="173" t="s">
        <v>763</v>
      </c>
      <c r="D88" s="172">
        <f>IF(D85=0,0,D86/D85)*100</f>
        <v>0</v>
      </c>
      <c r="E88" s="17" t="s">
        <v>703</v>
      </c>
      <c r="F88" s="22">
        <v>95</v>
      </c>
      <c r="G88" s="22">
        <v>105</v>
      </c>
      <c r="H88" s="19" t="s">
        <v>704</v>
      </c>
      <c r="I88" s="29"/>
      <c r="J88" s="29" t="s">
        <v>705</v>
      </c>
      <c r="K88" s="29"/>
    </row>
    <row r="89" ht="22.5" customHeight="1" spans="1:11">
      <c r="A89" s="28"/>
      <c r="B89" s="20"/>
      <c r="C89" s="173" t="s">
        <v>764</v>
      </c>
      <c r="D89" s="172">
        <v>0</v>
      </c>
      <c r="E89" s="17"/>
      <c r="F89" s="18"/>
      <c r="G89" s="18"/>
      <c r="H89" s="19"/>
      <c r="I89" s="29"/>
      <c r="J89" s="29"/>
      <c r="K89" s="29"/>
    </row>
    <row r="90" ht="22.5" customHeight="1" spans="1:11">
      <c r="A90" s="28"/>
      <c r="B90" s="21"/>
      <c r="C90" s="173" t="s">
        <v>765</v>
      </c>
      <c r="D90" s="172">
        <f>IF(D89=0,0,D86/D89-1)*100</f>
        <v>0</v>
      </c>
      <c r="E90" s="17" t="s">
        <v>703</v>
      </c>
      <c r="F90" s="22">
        <v>0</v>
      </c>
      <c r="G90" s="22">
        <v>15</v>
      </c>
      <c r="H90" s="19" t="s">
        <v>704</v>
      </c>
      <c r="I90" s="29"/>
      <c r="J90" s="29" t="s">
        <v>705</v>
      </c>
      <c r="K90" s="29"/>
    </row>
    <row r="91" ht="22.5" customHeight="1" spans="1:11">
      <c r="A91" s="28" t="s">
        <v>1060</v>
      </c>
      <c r="B91" s="15" t="s">
        <v>1061</v>
      </c>
      <c r="C91" s="14" t="s">
        <v>761</v>
      </c>
      <c r="D91" s="41">
        <v>0</v>
      </c>
      <c r="E91" s="17"/>
      <c r="F91" s="18"/>
      <c r="G91" s="18"/>
      <c r="H91" s="19"/>
      <c r="I91" s="29"/>
      <c r="J91" s="29"/>
      <c r="K91" s="29"/>
    </row>
    <row r="92" ht="22.5" customHeight="1" spans="1:11">
      <c r="A92" s="28"/>
      <c r="B92" s="20"/>
      <c r="C92" s="14" t="s">
        <v>762</v>
      </c>
      <c r="D92" s="172">
        <f>D86-D87</f>
        <v>0</v>
      </c>
      <c r="E92" s="17"/>
      <c r="F92" s="18"/>
      <c r="G92" s="18"/>
      <c r="H92" s="19"/>
      <c r="I92" s="29"/>
      <c r="J92" s="29"/>
      <c r="K92" s="29"/>
    </row>
    <row r="93" ht="22.5" customHeight="1" spans="1:11">
      <c r="A93" s="28"/>
      <c r="B93" s="20"/>
      <c r="C93" s="14" t="s">
        <v>763</v>
      </c>
      <c r="D93" s="172">
        <f>IF(D91=0,0,D92/D91)*100</f>
        <v>0</v>
      </c>
      <c r="E93" s="17" t="s">
        <v>703</v>
      </c>
      <c r="F93" s="22">
        <v>95</v>
      </c>
      <c r="G93" s="22">
        <v>105</v>
      </c>
      <c r="H93" s="19" t="s">
        <v>704</v>
      </c>
      <c r="I93" s="29"/>
      <c r="J93" s="29" t="s">
        <v>705</v>
      </c>
      <c r="K93" s="29"/>
    </row>
    <row r="94" ht="22.5" customHeight="1" spans="1:11">
      <c r="A94" s="28"/>
      <c r="B94" s="20"/>
      <c r="C94" s="14" t="s">
        <v>764</v>
      </c>
      <c r="D94" s="172">
        <v>0</v>
      </c>
      <c r="E94" s="17"/>
      <c r="F94" s="18"/>
      <c r="G94" s="18"/>
      <c r="H94" s="19"/>
      <c r="I94" s="29"/>
      <c r="J94" s="29"/>
      <c r="K94" s="29"/>
    </row>
    <row r="95" ht="22.5" customHeight="1" spans="1:11">
      <c r="A95" s="28"/>
      <c r="B95" s="21"/>
      <c r="C95" s="14" t="s">
        <v>765</v>
      </c>
      <c r="D95" s="172">
        <f>IF(D94=0,0,D92/D94-1)*100</f>
        <v>0</v>
      </c>
      <c r="E95" s="17" t="s">
        <v>703</v>
      </c>
      <c r="F95" s="22">
        <v>0</v>
      </c>
      <c r="G95" s="22">
        <v>15</v>
      </c>
      <c r="H95" s="19" t="s">
        <v>704</v>
      </c>
      <c r="I95" s="29"/>
      <c r="J95" s="29" t="s">
        <v>705</v>
      </c>
      <c r="K95" s="29"/>
    </row>
    <row r="96" ht="22.5" customHeight="1" spans="1:11">
      <c r="A96" s="28" t="s">
        <v>1062</v>
      </c>
      <c r="B96" s="15" t="s">
        <v>1063</v>
      </c>
      <c r="C96" s="14" t="s">
        <v>761</v>
      </c>
      <c r="D96" s="172">
        <v>0</v>
      </c>
      <c r="E96" s="17"/>
      <c r="F96" s="18"/>
      <c r="G96" s="18"/>
      <c r="H96" s="19"/>
      <c r="I96" s="29"/>
      <c r="J96" s="29"/>
      <c r="K96" s="29"/>
    </row>
    <row r="97" ht="22.5" customHeight="1" spans="1:11">
      <c r="A97" s="28"/>
      <c r="B97" s="20"/>
      <c r="C97" s="14" t="s">
        <v>762</v>
      </c>
      <c r="D97" s="172">
        <v>0</v>
      </c>
      <c r="E97" s="17"/>
      <c r="F97" s="18"/>
      <c r="G97" s="18"/>
      <c r="H97" s="19"/>
      <c r="I97" s="29"/>
      <c r="J97" s="29"/>
      <c r="K97" s="29"/>
    </row>
    <row r="98" ht="22.5" customHeight="1" spans="1:11">
      <c r="A98" s="28"/>
      <c r="B98" s="20"/>
      <c r="C98" s="14" t="s">
        <v>763</v>
      </c>
      <c r="D98" s="172">
        <f>IF(D96=0,0,D97/D96)*100</f>
        <v>0</v>
      </c>
      <c r="E98" s="17" t="s">
        <v>703</v>
      </c>
      <c r="F98" s="22">
        <v>95</v>
      </c>
      <c r="G98" s="22">
        <v>105</v>
      </c>
      <c r="H98" s="19" t="s">
        <v>704</v>
      </c>
      <c r="I98" s="29"/>
      <c r="J98" s="29" t="s">
        <v>705</v>
      </c>
      <c r="K98" s="29"/>
    </row>
    <row r="99" ht="22.5" customHeight="1" spans="1:11">
      <c r="A99" s="28"/>
      <c r="B99" s="20"/>
      <c r="C99" s="14" t="s">
        <v>764</v>
      </c>
      <c r="D99" s="172">
        <v>0</v>
      </c>
      <c r="E99" s="17"/>
      <c r="F99" s="18"/>
      <c r="G99" s="18"/>
      <c r="H99" s="19"/>
      <c r="I99" s="29"/>
      <c r="J99" s="29"/>
      <c r="K99" s="29"/>
    </row>
    <row r="100" ht="22.5" customHeight="1" spans="1:11">
      <c r="A100" s="28"/>
      <c r="B100" s="21"/>
      <c r="C100" s="14" t="s">
        <v>765</v>
      </c>
      <c r="D100" s="172">
        <f>IF(D99=0,0,D97/D99-1)*100</f>
        <v>0</v>
      </c>
      <c r="E100" s="17" t="s">
        <v>703</v>
      </c>
      <c r="F100" s="22">
        <v>-30</v>
      </c>
      <c r="G100" s="22">
        <v>30</v>
      </c>
      <c r="H100" s="19" t="s">
        <v>704</v>
      </c>
      <c r="I100" s="29"/>
      <c r="J100" s="29" t="s">
        <v>705</v>
      </c>
      <c r="K100" s="29"/>
    </row>
    <row r="101" ht="22.5" customHeight="1" spans="1:11">
      <c r="A101" s="28" t="s">
        <v>799</v>
      </c>
      <c r="B101" s="15" t="s">
        <v>800</v>
      </c>
      <c r="C101" s="14" t="s">
        <v>801</v>
      </c>
      <c r="D101" s="172">
        <v>0</v>
      </c>
      <c r="E101" s="17" t="s">
        <v>703</v>
      </c>
      <c r="F101" s="22">
        <v>0</v>
      </c>
      <c r="G101" s="18"/>
      <c r="H101" s="19" t="s">
        <v>704</v>
      </c>
      <c r="I101" s="29"/>
      <c r="J101" s="29" t="s">
        <v>705</v>
      </c>
      <c r="K101" s="29"/>
    </row>
    <row r="102" ht="22.5" customHeight="1" spans="1:11">
      <c r="A102" s="28"/>
      <c r="B102" s="20"/>
      <c r="C102" s="14" t="s">
        <v>802</v>
      </c>
      <c r="D102" s="172">
        <v>0</v>
      </c>
      <c r="E102" s="17" t="s">
        <v>703</v>
      </c>
      <c r="F102" s="22">
        <v>0</v>
      </c>
      <c r="G102" s="18"/>
      <c r="H102" s="19" t="s">
        <v>704</v>
      </c>
      <c r="I102" s="29"/>
      <c r="J102" s="29" t="s">
        <v>705</v>
      </c>
      <c r="K102" s="29"/>
    </row>
    <row r="103" ht="22.5" customHeight="1" spans="1:11">
      <c r="A103" s="28"/>
      <c r="B103" s="21"/>
      <c r="C103" s="14" t="s">
        <v>803</v>
      </c>
      <c r="D103" s="172">
        <f>IF(D81=0,0,D102/D81)*12</f>
        <v>0</v>
      </c>
      <c r="E103" s="17" t="s">
        <v>703</v>
      </c>
      <c r="F103" s="22">
        <v>2</v>
      </c>
      <c r="G103" s="18"/>
      <c r="H103" s="19" t="s">
        <v>704</v>
      </c>
      <c r="I103" s="29"/>
      <c r="J103" s="29" t="s">
        <v>705</v>
      </c>
      <c r="K103" s="29"/>
    </row>
    <row r="104" ht="22.5" customHeight="1" spans="1:11">
      <c r="A104" s="33" t="s">
        <v>804</v>
      </c>
      <c r="B104" s="33"/>
      <c r="C104" s="33"/>
      <c r="D104" s="34"/>
      <c r="E104" s="35"/>
      <c r="F104" s="34"/>
      <c r="G104" s="34"/>
      <c r="H104" s="36"/>
      <c r="I104" s="81"/>
      <c r="J104" s="81"/>
      <c r="K104" s="81"/>
    </row>
    <row r="105" ht="22.5" customHeight="1" spans="1:11">
      <c r="A105" s="96" t="s">
        <v>805</v>
      </c>
      <c r="B105" s="15" t="s">
        <v>1064</v>
      </c>
      <c r="C105" s="187" t="s">
        <v>807</v>
      </c>
      <c r="D105" s="188">
        <v>0</v>
      </c>
      <c r="E105" s="189"/>
      <c r="F105" s="190"/>
      <c r="G105" s="190"/>
      <c r="H105" s="19"/>
      <c r="I105" s="191"/>
      <c r="J105" s="191"/>
      <c r="K105" s="191"/>
    </row>
    <row r="106" ht="22.5" customHeight="1" spans="1:11">
      <c r="A106" s="96"/>
      <c r="B106" s="20"/>
      <c r="C106" s="173" t="s">
        <v>808</v>
      </c>
      <c r="D106" s="73">
        <v>0</v>
      </c>
      <c r="E106" s="17"/>
      <c r="F106" s="18"/>
      <c r="G106" s="18"/>
      <c r="H106" s="19"/>
      <c r="I106" s="29"/>
      <c r="J106" s="29"/>
      <c r="K106" s="29"/>
    </row>
    <row r="107" ht="22.5" customHeight="1" spans="1:11">
      <c r="A107" s="97"/>
      <c r="B107" s="21"/>
      <c r="C107" s="173" t="s">
        <v>765</v>
      </c>
      <c r="D107" s="172">
        <f>IF(D106=0,0,D105/D106-1)*100</f>
        <v>0</v>
      </c>
      <c r="E107" s="17" t="s">
        <v>703</v>
      </c>
      <c r="F107" s="22">
        <v>0</v>
      </c>
      <c r="G107" s="22">
        <v>10</v>
      </c>
      <c r="H107" s="19" t="s">
        <v>704</v>
      </c>
      <c r="I107" s="29"/>
      <c r="J107" s="29" t="s">
        <v>705</v>
      </c>
      <c r="K107" s="29"/>
    </row>
    <row r="108" ht="22.5" customHeight="1" spans="1:11">
      <c r="A108" s="90" t="s">
        <v>809</v>
      </c>
      <c r="B108" s="15" t="s">
        <v>1065</v>
      </c>
      <c r="C108" s="173" t="s">
        <v>807</v>
      </c>
      <c r="D108" s="73">
        <v>0</v>
      </c>
      <c r="E108" s="17"/>
      <c r="F108" s="18"/>
      <c r="G108" s="18"/>
      <c r="H108" s="19"/>
      <c r="I108" s="29"/>
      <c r="J108" s="29"/>
      <c r="K108" s="29"/>
    </row>
    <row r="109" ht="22.5" customHeight="1" spans="1:11">
      <c r="A109" s="96"/>
      <c r="B109" s="20"/>
      <c r="C109" s="173" t="s">
        <v>808</v>
      </c>
      <c r="D109" s="73">
        <v>0</v>
      </c>
      <c r="E109" s="17"/>
      <c r="F109" s="18"/>
      <c r="G109" s="18"/>
      <c r="H109" s="19"/>
      <c r="I109" s="29"/>
      <c r="J109" s="29"/>
      <c r="K109" s="29"/>
    </row>
    <row r="110" ht="22.5" customHeight="1" spans="1:11">
      <c r="A110" s="96"/>
      <c r="B110" s="20"/>
      <c r="C110" s="173" t="s">
        <v>765</v>
      </c>
      <c r="D110" s="172">
        <f>IF(D109=0,0,D108/D109-1)*100</f>
        <v>0</v>
      </c>
      <c r="E110" s="17" t="s">
        <v>703</v>
      </c>
      <c r="F110" s="22">
        <v>0</v>
      </c>
      <c r="G110" s="22">
        <v>10</v>
      </c>
      <c r="H110" s="19" t="s">
        <v>704</v>
      </c>
      <c r="I110" s="29"/>
      <c r="J110" s="29" t="s">
        <v>705</v>
      </c>
      <c r="K110" s="29"/>
    </row>
    <row r="111" ht="22.5" customHeight="1" spans="1:11">
      <c r="A111" s="97"/>
      <c r="B111" s="21"/>
      <c r="C111" s="173" t="s">
        <v>813</v>
      </c>
      <c r="D111" s="73">
        <v>0</v>
      </c>
      <c r="E111" s="17" t="s">
        <v>703</v>
      </c>
      <c r="F111" s="18">
        <f>IF(D108&lt;=D109,D108,D109)</f>
        <v>0</v>
      </c>
      <c r="G111" s="18">
        <f>IF(D108&lt;=D109,D109,D108)</f>
        <v>0</v>
      </c>
      <c r="H111" s="19" t="s">
        <v>704</v>
      </c>
      <c r="I111" s="29"/>
      <c r="J111" s="29" t="s">
        <v>705</v>
      </c>
      <c r="K111" s="29"/>
    </row>
    <row r="112" ht="22.5" customHeight="1" spans="1:11">
      <c r="A112" s="90" t="s">
        <v>1066</v>
      </c>
      <c r="B112" s="15" t="s">
        <v>1067</v>
      </c>
      <c r="C112" s="173" t="s">
        <v>807</v>
      </c>
      <c r="D112" s="73">
        <v>0</v>
      </c>
      <c r="E112" s="17"/>
      <c r="F112" s="18"/>
      <c r="G112" s="18"/>
      <c r="H112" s="19"/>
      <c r="I112" s="29"/>
      <c r="J112" s="29"/>
      <c r="K112" s="29"/>
    </row>
    <row r="113" ht="22.5" customHeight="1" spans="1:11">
      <c r="A113" s="96"/>
      <c r="B113" s="20"/>
      <c r="C113" s="173" t="s">
        <v>808</v>
      </c>
      <c r="D113" s="73">
        <v>0</v>
      </c>
      <c r="E113" s="17"/>
      <c r="F113" s="18"/>
      <c r="G113" s="18"/>
      <c r="H113" s="19"/>
      <c r="I113" s="29"/>
      <c r="J113" s="29"/>
      <c r="K113" s="29"/>
    </row>
    <row r="114" ht="22.5" customHeight="1" spans="1:11">
      <c r="A114" s="96"/>
      <c r="B114" s="20"/>
      <c r="C114" s="173" t="s">
        <v>765</v>
      </c>
      <c r="D114" s="172">
        <f>IF(D113=0,0,D112/D113-1)*100</f>
        <v>0</v>
      </c>
      <c r="E114" s="17" t="s">
        <v>703</v>
      </c>
      <c r="F114" s="22">
        <v>0</v>
      </c>
      <c r="G114" s="22">
        <v>10</v>
      </c>
      <c r="H114" s="19" t="s">
        <v>704</v>
      </c>
      <c r="I114" s="29"/>
      <c r="J114" s="29" t="s">
        <v>705</v>
      </c>
      <c r="K114" s="29"/>
    </row>
    <row r="115" ht="22.5" customHeight="1" spans="1:11">
      <c r="A115" s="97"/>
      <c r="B115" s="21"/>
      <c r="C115" s="173" t="s">
        <v>813</v>
      </c>
      <c r="D115" s="73">
        <v>0</v>
      </c>
      <c r="E115" s="17" t="s">
        <v>703</v>
      </c>
      <c r="F115" s="18">
        <f>IF(D112&lt;=D113,D112,D113)</f>
        <v>0</v>
      </c>
      <c r="G115" s="18">
        <f>IF(D112&lt;=D113,D113,D112)</f>
        <v>0</v>
      </c>
      <c r="H115" s="19" t="s">
        <v>704</v>
      </c>
      <c r="I115" s="29"/>
      <c r="J115" s="29" t="s">
        <v>705</v>
      </c>
      <c r="K115" s="29"/>
    </row>
    <row r="116" ht="22.5" customHeight="1" spans="1:11">
      <c r="A116" s="90" t="s">
        <v>830</v>
      </c>
      <c r="B116" s="15" t="s">
        <v>1068</v>
      </c>
      <c r="C116" s="173" t="s">
        <v>807</v>
      </c>
      <c r="D116" s="73">
        <v>0</v>
      </c>
      <c r="E116" s="17"/>
      <c r="F116" s="18"/>
      <c r="G116" s="18"/>
      <c r="H116" s="19"/>
      <c r="I116" s="29"/>
      <c r="J116" s="29"/>
      <c r="K116" s="29"/>
    </row>
    <row r="117" ht="22.5" customHeight="1" spans="1:11">
      <c r="A117" s="96"/>
      <c r="B117" s="20"/>
      <c r="C117" s="173" t="s">
        <v>808</v>
      </c>
      <c r="D117" s="73">
        <v>0</v>
      </c>
      <c r="E117" s="17"/>
      <c r="F117" s="18"/>
      <c r="G117" s="18"/>
      <c r="H117" s="19"/>
      <c r="I117" s="29"/>
      <c r="J117" s="29"/>
      <c r="K117" s="29"/>
    </row>
    <row r="118" ht="22.5" customHeight="1" spans="1:11">
      <c r="A118" s="96"/>
      <c r="B118" s="20"/>
      <c r="C118" s="173" t="s">
        <v>765</v>
      </c>
      <c r="D118" s="172">
        <f>IF(D117=0,0,D116/D117-1)*100</f>
        <v>0</v>
      </c>
      <c r="E118" s="17" t="s">
        <v>703</v>
      </c>
      <c r="F118" s="22">
        <v>0</v>
      </c>
      <c r="G118" s="22">
        <v>10</v>
      </c>
      <c r="H118" s="19" t="s">
        <v>704</v>
      </c>
      <c r="I118" s="29"/>
      <c r="J118" s="29" t="s">
        <v>705</v>
      </c>
      <c r="K118" s="29"/>
    </row>
    <row r="119" ht="22.5" customHeight="1" spans="1:11">
      <c r="A119" s="97"/>
      <c r="B119" s="21"/>
      <c r="C119" s="173" t="s">
        <v>813</v>
      </c>
      <c r="D119" s="73">
        <v>0</v>
      </c>
      <c r="E119" s="17" t="s">
        <v>703</v>
      </c>
      <c r="F119" s="18">
        <f>IF(D116&lt;=D117,D116,D117)</f>
        <v>0</v>
      </c>
      <c r="G119" s="18">
        <f>IF(D116&lt;=D117,D117,D116)</f>
        <v>0</v>
      </c>
      <c r="H119" s="19" t="s">
        <v>704</v>
      </c>
      <c r="I119" s="29"/>
      <c r="J119" s="29" t="s">
        <v>705</v>
      </c>
      <c r="K119" s="29"/>
    </row>
    <row r="120" ht="22.5" customHeight="1" spans="1:11">
      <c r="A120" s="28" t="s">
        <v>1069</v>
      </c>
      <c r="B120" s="15" t="s">
        <v>1070</v>
      </c>
      <c r="C120" s="173" t="s">
        <v>762</v>
      </c>
      <c r="D120" s="172">
        <v>0</v>
      </c>
      <c r="E120" s="17"/>
      <c r="F120" s="18"/>
      <c r="G120" s="18"/>
      <c r="H120" s="19"/>
      <c r="I120" s="29"/>
      <c r="J120" s="29"/>
      <c r="K120" s="29"/>
    </row>
    <row r="121" ht="22.5" customHeight="1" spans="1:11">
      <c r="A121" s="28"/>
      <c r="B121" s="20"/>
      <c r="C121" s="173" t="s">
        <v>764</v>
      </c>
      <c r="D121" s="172">
        <v>0</v>
      </c>
      <c r="E121" s="17"/>
      <c r="F121" s="18"/>
      <c r="G121" s="18"/>
      <c r="H121" s="19"/>
      <c r="I121" s="29"/>
      <c r="J121" s="29"/>
      <c r="K121" s="29"/>
    </row>
    <row r="122" ht="22.5" customHeight="1" spans="1:11">
      <c r="A122" s="28"/>
      <c r="B122" s="21"/>
      <c r="C122" s="173" t="s">
        <v>765</v>
      </c>
      <c r="D122" s="172">
        <f>IF(D121=0,0,D120/D121-1)*100</f>
        <v>0</v>
      </c>
      <c r="E122" s="17" t="s">
        <v>703</v>
      </c>
      <c r="F122" s="22">
        <v>0</v>
      </c>
      <c r="G122" s="22">
        <v>15</v>
      </c>
      <c r="H122" s="19" t="s">
        <v>704</v>
      </c>
      <c r="I122" s="29"/>
      <c r="J122" s="29" t="s">
        <v>705</v>
      </c>
      <c r="K122" s="29"/>
    </row>
    <row r="123" ht="22.5" customHeight="1" spans="1:11">
      <c r="A123" s="28" t="s">
        <v>841</v>
      </c>
      <c r="B123" s="15" t="s">
        <v>842</v>
      </c>
      <c r="C123" s="173" t="s">
        <v>762</v>
      </c>
      <c r="D123" s="172">
        <v>0</v>
      </c>
      <c r="E123" s="17" t="s">
        <v>703</v>
      </c>
      <c r="F123" s="22">
        <v>72000</v>
      </c>
      <c r="G123" s="22">
        <v>150000</v>
      </c>
      <c r="H123" s="23" t="s">
        <v>704</v>
      </c>
      <c r="I123" s="29"/>
      <c r="J123" s="29" t="s">
        <v>705</v>
      </c>
      <c r="K123" s="29"/>
    </row>
    <row r="124" ht="22.5" customHeight="1" spans="1:11">
      <c r="A124" s="28"/>
      <c r="B124" s="20"/>
      <c r="C124" s="173" t="s">
        <v>764</v>
      </c>
      <c r="D124" s="172">
        <v>0</v>
      </c>
      <c r="E124" s="17"/>
      <c r="F124" s="18"/>
      <c r="G124" s="18"/>
      <c r="H124" s="19"/>
      <c r="I124" s="29"/>
      <c r="J124" s="29"/>
      <c r="K124" s="29"/>
    </row>
    <row r="125" ht="22.5" customHeight="1" spans="1:11">
      <c r="A125" s="28"/>
      <c r="B125" s="21"/>
      <c r="C125" s="173" t="s">
        <v>765</v>
      </c>
      <c r="D125" s="172">
        <f>IF(D124=0,0,D123/D124-1)*100</f>
        <v>0</v>
      </c>
      <c r="E125" s="17" t="s">
        <v>703</v>
      </c>
      <c r="F125" s="22">
        <v>3</v>
      </c>
      <c r="G125" s="22">
        <v>10</v>
      </c>
      <c r="H125" s="23" t="s">
        <v>704</v>
      </c>
      <c r="I125" s="29"/>
      <c r="J125" s="29" t="s">
        <v>705</v>
      </c>
      <c r="K125" s="29"/>
    </row>
    <row r="126" ht="22.5" customHeight="1" spans="1:11">
      <c r="A126" s="33" t="s">
        <v>843</v>
      </c>
      <c r="B126" s="33"/>
      <c r="C126" s="33"/>
      <c r="D126" s="34"/>
      <c r="E126" s="35"/>
      <c r="F126" s="34"/>
      <c r="G126" s="34"/>
      <c r="H126" s="36"/>
      <c r="I126" s="81"/>
      <c r="J126" s="81"/>
      <c r="K126" s="81"/>
    </row>
    <row r="127" ht="22.5" customHeight="1" spans="1:11">
      <c r="A127" s="28" t="s">
        <v>1071</v>
      </c>
      <c r="B127" s="28" t="s">
        <v>1072</v>
      </c>
      <c r="C127" s="14" t="s">
        <v>846</v>
      </c>
      <c r="D127" s="172">
        <f>IF(D108=0,0,D116/D108)*100</f>
        <v>0</v>
      </c>
      <c r="E127" s="17" t="s">
        <v>703</v>
      </c>
      <c r="F127" s="22">
        <v>95</v>
      </c>
      <c r="G127" s="22">
        <v>100</v>
      </c>
      <c r="H127" s="19" t="s">
        <v>704</v>
      </c>
      <c r="I127" s="29"/>
      <c r="J127" s="29" t="s">
        <v>705</v>
      </c>
      <c r="K127" s="29"/>
    </row>
    <row r="128" ht="22.5" customHeight="1" spans="1:11">
      <c r="A128" s="90" t="s">
        <v>849</v>
      </c>
      <c r="B128" s="15" t="s">
        <v>1073</v>
      </c>
      <c r="C128" s="173" t="s">
        <v>762</v>
      </c>
      <c r="D128" s="172">
        <f>IF(D119=0,0,D120/D119)</f>
        <v>0</v>
      </c>
      <c r="E128" s="17" t="s">
        <v>703</v>
      </c>
      <c r="F128" s="22">
        <v>0</v>
      </c>
      <c r="G128" s="22">
        <v>0</v>
      </c>
      <c r="H128" s="23" t="s">
        <v>704</v>
      </c>
      <c r="I128" s="29"/>
      <c r="J128" s="29" t="s">
        <v>705</v>
      </c>
      <c r="K128" s="29"/>
    </row>
    <row r="129" ht="22.5" customHeight="1" spans="1:11">
      <c r="A129" s="96"/>
      <c r="B129" s="20"/>
      <c r="C129" s="173" t="s">
        <v>764</v>
      </c>
      <c r="D129" s="172">
        <v>0</v>
      </c>
      <c r="E129" s="17"/>
      <c r="F129" s="18"/>
      <c r="G129" s="18"/>
      <c r="H129" s="19"/>
      <c r="I129" s="29"/>
      <c r="J129" s="29"/>
      <c r="K129" s="29"/>
    </row>
    <row r="130" ht="22.5" customHeight="1" spans="1:11">
      <c r="A130" s="97"/>
      <c r="B130" s="21"/>
      <c r="C130" s="173" t="s">
        <v>765</v>
      </c>
      <c r="D130" s="172">
        <f>IF(D129=0,0,D128/D129-1)*100</f>
        <v>0</v>
      </c>
      <c r="E130" s="17" t="s">
        <v>703</v>
      </c>
      <c r="F130" s="22">
        <v>0</v>
      </c>
      <c r="G130" s="22">
        <v>10</v>
      </c>
      <c r="H130" s="19" t="s">
        <v>704</v>
      </c>
      <c r="I130" s="29"/>
      <c r="J130" s="29" t="s">
        <v>705</v>
      </c>
      <c r="K130" s="29"/>
    </row>
    <row r="131" ht="22.5" customHeight="1" spans="1:11">
      <c r="A131" s="90" t="s">
        <v>855</v>
      </c>
      <c r="B131" s="15" t="s">
        <v>1074</v>
      </c>
      <c r="C131" s="173" t="s">
        <v>762</v>
      </c>
      <c r="D131" s="172">
        <f>IF(D8+D102=0,0,D31/((D8+D102)/2))*100</f>
        <v>0</v>
      </c>
      <c r="E131" s="17" t="s">
        <v>703</v>
      </c>
      <c r="F131" s="22">
        <v>0.35</v>
      </c>
      <c r="G131" s="22">
        <v>3.1</v>
      </c>
      <c r="H131" s="19" t="s">
        <v>704</v>
      </c>
      <c r="I131" s="29"/>
      <c r="J131" s="29" t="s">
        <v>705</v>
      </c>
      <c r="K131" s="29"/>
    </row>
    <row r="132" ht="22.5" customHeight="1" spans="1:11">
      <c r="A132" s="97"/>
      <c r="B132" s="21"/>
      <c r="C132" s="173" t="s">
        <v>764</v>
      </c>
      <c r="D132" s="172">
        <v>0</v>
      </c>
      <c r="E132" s="17"/>
      <c r="F132" s="18"/>
      <c r="G132" s="18"/>
      <c r="H132" s="19"/>
      <c r="I132" s="29"/>
      <c r="J132" s="29"/>
      <c r="K132" s="29"/>
    </row>
    <row r="133" ht="22.5" customHeight="1" spans="1:11">
      <c r="A133" s="90" t="s">
        <v>1075</v>
      </c>
      <c r="B133" s="15" t="s">
        <v>1076</v>
      </c>
      <c r="C133" s="173" t="s">
        <v>762</v>
      </c>
      <c r="D133" s="172">
        <f>IF(D115=0,0,D92/D115)</f>
        <v>0</v>
      </c>
      <c r="E133" s="17" t="s">
        <v>703</v>
      </c>
      <c r="F133" s="22">
        <v>45000</v>
      </c>
      <c r="G133" s="22">
        <v>140000</v>
      </c>
      <c r="H133" s="23" t="s">
        <v>704</v>
      </c>
      <c r="I133" s="29"/>
      <c r="J133" s="29" t="s">
        <v>705</v>
      </c>
      <c r="K133" s="29"/>
    </row>
    <row r="134" ht="22.5" customHeight="1" spans="1:11">
      <c r="A134" s="96"/>
      <c r="B134" s="20"/>
      <c r="C134" s="173" t="s">
        <v>764</v>
      </c>
      <c r="D134" s="172">
        <v>0</v>
      </c>
      <c r="E134" s="17"/>
      <c r="F134" s="18"/>
      <c r="G134" s="18"/>
      <c r="H134" s="19"/>
      <c r="I134" s="29"/>
      <c r="J134" s="29"/>
      <c r="K134" s="29"/>
    </row>
    <row r="135" ht="22.5" customHeight="1" spans="1:11">
      <c r="A135" s="97"/>
      <c r="B135" s="21"/>
      <c r="C135" s="173" t="s">
        <v>765</v>
      </c>
      <c r="D135" s="172">
        <f>IF(D134=0,0,D133/D134-1)*100</f>
        <v>0</v>
      </c>
      <c r="E135" s="17" t="s">
        <v>703</v>
      </c>
      <c r="F135" s="22">
        <v>3</v>
      </c>
      <c r="G135" s="22">
        <v>5</v>
      </c>
      <c r="H135" s="19" t="s">
        <v>704</v>
      </c>
      <c r="I135" s="29"/>
      <c r="J135" s="29" t="s">
        <v>705</v>
      </c>
      <c r="K135" s="29"/>
    </row>
    <row r="136" ht="22.5" customHeight="1" spans="1:11">
      <c r="A136" s="90" t="s">
        <v>1077</v>
      </c>
      <c r="B136" s="15" t="s">
        <v>1034</v>
      </c>
      <c r="C136" s="173" t="s">
        <v>1035</v>
      </c>
      <c r="D136" s="172">
        <v>0</v>
      </c>
      <c r="E136" s="17"/>
      <c r="F136" s="18"/>
      <c r="G136" s="18"/>
      <c r="H136" s="19"/>
      <c r="I136" s="29"/>
      <c r="J136" s="29"/>
      <c r="K136" s="29"/>
    </row>
    <row r="137" ht="22.5" customHeight="1" spans="1:11">
      <c r="A137" s="96"/>
      <c r="B137" s="20"/>
      <c r="C137" s="173" t="s">
        <v>1036</v>
      </c>
      <c r="D137" s="172">
        <v>0</v>
      </c>
      <c r="E137" s="17"/>
      <c r="F137" s="18"/>
      <c r="G137" s="18"/>
      <c r="H137" s="19"/>
      <c r="I137" s="29"/>
      <c r="J137" s="29"/>
      <c r="K137" s="29"/>
    </row>
    <row r="138" ht="22.5" customHeight="1" spans="1:11">
      <c r="A138" s="97"/>
      <c r="B138" s="21"/>
      <c r="C138" s="14" t="s">
        <v>1037</v>
      </c>
      <c r="D138" s="172">
        <f>IF(D136=0,0,D137/D136)*100</f>
        <v>0</v>
      </c>
      <c r="E138" s="17" t="s">
        <v>703</v>
      </c>
      <c r="F138" s="22">
        <v>90</v>
      </c>
      <c r="G138" s="22">
        <v>110</v>
      </c>
      <c r="H138" s="19" t="s">
        <v>704</v>
      </c>
      <c r="I138" s="29"/>
      <c r="J138" s="29" t="s">
        <v>705</v>
      </c>
      <c r="K138" s="29"/>
    </row>
    <row r="139" ht="22.5" customHeight="1" spans="1:11">
      <c r="A139" s="90" t="s">
        <v>1078</v>
      </c>
      <c r="B139" s="15" t="s">
        <v>1079</v>
      </c>
      <c r="C139" s="173" t="s">
        <v>762</v>
      </c>
      <c r="D139" s="172">
        <f>IF(D128=0,0,D133/D128*100)</f>
        <v>0</v>
      </c>
      <c r="E139" s="17" t="s">
        <v>703</v>
      </c>
      <c r="F139" s="22">
        <v>40</v>
      </c>
      <c r="G139" s="22">
        <v>100</v>
      </c>
      <c r="H139" s="19" t="s">
        <v>704</v>
      </c>
      <c r="I139" s="29"/>
      <c r="J139" s="29" t="s">
        <v>705</v>
      </c>
      <c r="K139" s="29"/>
    </row>
    <row r="140" ht="22.5" customHeight="1" spans="1:11">
      <c r="A140" s="96"/>
      <c r="B140" s="20"/>
      <c r="C140" s="173" t="s">
        <v>764</v>
      </c>
      <c r="D140" s="172">
        <f>IF(D129=0,0,D134/D129*100)</f>
        <v>0</v>
      </c>
      <c r="E140" s="17"/>
      <c r="F140" s="18"/>
      <c r="G140" s="18"/>
      <c r="H140" s="19"/>
      <c r="I140" s="29"/>
      <c r="J140" s="29"/>
      <c r="K140" s="29"/>
    </row>
    <row r="141" ht="22.5" customHeight="1" spans="1:11">
      <c r="A141" s="97"/>
      <c r="B141" s="21"/>
      <c r="C141" s="173" t="s">
        <v>870</v>
      </c>
      <c r="D141" s="172">
        <f>D139-D140</f>
        <v>0</v>
      </c>
      <c r="E141" s="17" t="s">
        <v>703</v>
      </c>
      <c r="F141" s="22">
        <v>-10</v>
      </c>
      <c r="G141" s="22">
        <v>10</v>
      </c>
      <c r="H141" s="19" t="s">
        <v>704</v>
      </c>
      <c r="I141" s="29"/>
      <c r="J141" s="29" t="s">
        <v>705</v>
      </c>
      <c r="K141" s="29"/>
    </row>
    <row r="142" ht="22.5" customHeight="1" spans="1:11">
      <c r="A142" s="90" t="s">
        <v>1080</v>
      </c>
      <c r="B142" s="15" t="s">
        <v>1081</v>
      </c>
      <c r="C142" s="173" t="s">
        <v>762</v>
      </c>
      <c r="D142" s="172">
        <v>0</v>
      </c>
      <c r="E142" s="17" t="s">
        <v>703</v>
      </c>
      <c r="F142" s="22">
        <v>24</v>
      </c>
      <c r="G142" s="22">
        <v>24</v>
      </c>
      <c r="H142" s="19" t="s">
        <v>704</v>
      </c>
      <c r="I142" s="29"/>
      <c r="J142" s="29" t="s">
        <v>705</v>
      </c>
      <c r="K142" s="29"/>
    </row>
    <row r="143" ht="22.5" customHeight="1" spans="1:11">
      <c r="A143" s="96"/>
      <c r="B143" s="20"/>
      <c r="C143" s="173" t="s">
        <v>764</v>
      </c>
      <c r="D143" s="172">
        <v>0</v>
      </c>
      <c r="E143" s="17"/>
      <c r="F143" s="18"/>
      <c r="G143" s="18"/>
      <c r="H143" s="19"/>
      <c r="I143" s="29"/>
      <c r="J143" s="29"/>
      <c r="K143" s="29"/>
    </row>
    <row r="144" ht="22.5" customHeight="1" spans="1:11">
      <c r="A144" s="97"/>
      <c r="B144" s="21"/>
      <c r="C144" s="173" t="s">
        <v>870</v>
      </c>
      <c r="D144" s="172">
        <f>D142-D143</f>
        <v>0</v>
      </c>
      <c r="E144" s="17" t="s">
        <v>703</v>
      </c>
      <c r="F144" s="22">
        <v>-1</v>
      </c>
      <c r="G144" s="22">
        <v>1</v>
      </c>
      <c r="H144" s="19" t="s">
        <v>704</v>
      </c>
      <c r="I144" s="29"/>
      <c r="J144" s="29" t="s">
        <v>705</v>
      </c>
      <c r="K144" s="29"/>
    </row>
    <row r="145" ht="22.5" customHeight="1" spans="1:11">
      <c r="A145" s="90" t="s">
        <v>1082</v>
      </c>
      <c r="B145" s="15" t="s">
        <v>1083</v>
      </c>
      <c r="C145" s="14" t="s">
        <v>882</v>
      </c>
      <c r="D145" s="172">
        <f>D120*0.24</f>
        <v>0</v>
      </c>
      <c r="E145" s="17"/>
      <c r="F145" s="18"/>
      <c r="G145" s="18"/>
      <c r="H145" s="19"/>
      <c r="I145" s="29"/>
      <c r="J145" s="29"/>
      <c r="K145" s="29"/>
    </row>
    <row r="146" ht="22.5" customHeight="1" spans="1:11">
      <c r="A146" s="97"/>
      <c r="B146" s="21"/>
      <c r="C146" s="14" t="s">
        <v>1084</v>
      </c>
      <c r="D146" s="172">
        <v>0</v>
      </c>
      <c r="E146" s="17" t="s">
        <v>703</v>
      </c>
      <c r="F146" s="22">
        <v>-2</v>
      </c>
      <c r="G146" s="22">
        <v>2</v>
      </c>
      <c r="H146" s="75" t="s">
        <v>704</v>
      </c>
      <c r="I146" s="86"/>
      <c r="J146" s="86" t="s">
        <v>705</v>
      </c>
      <c r="K146" s="86"/>
    </row>
    <row r="147" ht="22.5" customHeight="1" spans="1:11">
      <c r="A147" s="90" t="s">
        <v>1085</v>
      </c>
      <c r="B147" s="90" t="s">
        <v>1039</v>
      </c>
      <c r="C147" s="14" t="s">
        <v>886</v>
      </c>
      <c r="D147" s="172">
        <v>0</v>
      </c>
      <c r="E147" s="17"/>
      <c r="F147" s="22"/>
      <c r="G147" s="39"/>
      <c r="H147" s="160"/>
      <c r="I147" s="165"/>
      <c r="J147" s="165"/>
      <c r="K147" s="165"/>
    </row>
    <row r="148" ht="22.5" customHeight="1" spans="1:11">
      <c r="A148" s="97"/>
      <c r="B148" s="97"/>
      <c r="C148" s="14" t="s">
        <v>887</v>
      </c>
      <c r="D148" s="172">
        <v>0</v>
      </c>
      <c r="E148" s="17"/>
      <c r="F148" s="22"/>
      <c r="G148" s="39"/>
      <c r="H148" s="160"/>
      <c r="I148" s="165"/>
      <c r="J148" s="165"/>
      <c r="K148" s="165"/>
    </row>
    <row r="149" ht="22.5" customHeight="1" spans="1:11">
      <c r="A149" s="56"/>
      <c r="B149" s="56"/>
      <c r="C149" s="43" t="s">
        <v>702</v>
      </c>
      <c r="D149" s="182">
        <f>D147-D148</f>
        <v>0</v>
      </c>
      <c r="E149" s="46" t="s">
        <v>703</v>
      </c>
      <c r="F149" s="47">
        <v>0</v>
      </c>
      <c r="G149" s="48">
        <v>0</v>
      </c>
      <c r="H149" s="42" t="s">
        <v>704</v>
      </c>
      <c r="I149" s="84"/>
      <c r="J149" s="84" t="s">
        <v>705</v>
      </c>
      <c r="K149" s="84"/>
    </row>
    <row r="150" ht="22.5" customHeight="1" spans="1:11">
      <c r="A150" s="49" t="s">
        <v>892</v>
      </c>
      <c r="B150" s="49"/>
      <c r="C150" s="49"/>
      <c r="D150" s="50"/>
      <c r="E150" s="51"/>
      <c r="F150" s="50"/>
      <c r="G150" s="50"/>
      <c r="H150" s="52"/>
      <c r="I150" s="85"/>
      <c r="J150" s="85"/>
      <c r="K150" s="85"/>
    </row>
    <row r="151" ht="22.5" customHeight="1" spans="1:11">
      <c r="A151" s="28" t="s">
        <v>893</v>
      </c>
      <c r="B151" s="15" t="s">
        <v>1086</v>
      </c>
      <c r="C151" s="192" t="s">
        <v>895</v>
      </c>
      <c r="D151" s="73">
        <v>0</v>
      </c>
      <c r="E151" s="17"/>
      <c r="F151" s="18"/>
      <c r="G151" s="18"/>
      <c r="H151" s="19"/>
      <c r="I151" s="29"/>
      <c r="J151" s="29"/>
      <c r="K151" s="29"/>
    </row>
    <row r="152" ht="22.5" customHeight="1" spans="1:11">
      <c r="A152" s="28"/>
      <c r="B152" s="20"/>
      <c r="C152" s="192" t="s">
        <v>896</v>
      </c>
      <c r="D152" s="73">
        <v>0</v>
      </c>
      <c r="E152" s="17"/>
      <c r="F152" s="18"/>
      <c r="G152" s="18"/>
      <c r="H152" s="19"/>
      <c r="I152" s="29"/>
      <c r="J152" s="29"/>
      <c r="K152" s="29"/>
    </row>
    <row r="153" ht="22.5" customHeight="1" spans="1:11">
      <c r="A153" s="28"/>
      <c r="B153" s="20"/>
      <c r="C153" s="14" t="s">
        <v>765</v>
      </c>
      <c r="D153" s="193">
        <f>IF(D152=0,0,D151/D152-1)*100</f>
        <v>0</v>
      </c>
      <c r="E153" s="17" t="s">
        <v>703</v>
      </c>
      <c r="F153" s="22">
        <v>0</v>
      </c>
      <c r="G153" s="22">
        <v>10</v>
      </c>
      <c r="H153" s="19" t="s">
        <v>704</v>
      </c>
      <c r="I153" s="29"/>
      <c r="J153" s="29" t="s">
        <v>705</v>
      </c>
      <c r="K153" s="29"/>
    </row>
    <row r="154" ht="22.5" customHeight="1" spans="1:11">
      <c r="A154" s="28"/>
      <c r="B154" s="21"/>
      <c r="C154" s="14" t="s">
        <v>897</v>
      </c>
      <c r="D154" s="193">
        <f>IF(D105=0,0,D151/D105*100)</f>
        <v>0</v>
      </c>
      <c r="E154" s="17" t="s">
        <v>703</v>
      </c>
      <c r="F154" s="22">
        <v>50</v>
      </c>
      <c r="G154" s="22">
        <v>99</v>
      </c>
      <c r="H154" s="19" t="s">
        <v>704</v>
      </c>
      <c r="I154" s="29"/>
      <c r="J154" s="29" t="s">
        <v>705</v>
      </c>
      <c r="K154" s="29"/>
    </row>
    <row r="155" ht="22.5" customHeight="1" spans="1:11">
      <c r="A155" s="28" t="s">
        <v>898</v>
      </c>
      <c r="B155" s="15" t="s">
        <v>769</v>
      </c>
      <c r="C155" s="192" t="s">
        <v>900</v>
      </c>
      <c r="D155" s="172">
        <v>0</v>
      </c>
      <c r="E155" s="17"/>
      <c r="F155" s="18"/>
      <c r="G155" s="18"/>
      <c r="H155" s="19"/>
      <c r="I155" s="29"/>
      <c r="J155" s="29"/>
      <c r="K155" s="29"/>
    </row>
    <row r="156" ht="22.5" customHeight="1" spans="1:11">
      <c r="A156" s="28"/>
      <c r="B156" s="20"/>
      <c r="C156" s="192" t="s">
        <v>903</v>
      </c>
      <c r="D156" s="172">
        <v>0</v>
      </c>
      <c r="E156" s="17"/>
      <c r="F156" s="18"/>
      <c r="G156" s="18"/>
      <c r="H156" s="19"/>
      <c r="I156" s="29"/>
      <c r="J156" s="29"/>
      <c r="K156" s="29"/>
    </row>
    <row r="157" ht="22.5" customHeight="1" spans="1:11">
      <c r="A157" s="28"/>
      <c r="B157" s="21"/>
      <c r="C157" s="14" t="s">
        <v>765</v>
      </c>
      <c r="D157" s="172">
        <f>IF(D156=0,0,D155/D156-1)*100</f>
        <v>0</v>
      </c>
      <c r="E157" s="17" t="s">
        <v>703</v>
      </c>
      <c r="F157" s="22">
        <v>0</v>
      </c>
      <c r="G157" s="22">
        <v>30</v>
      </c>
      <c r="H157" s="19" t="s">
        <v>704</v>
      </c>
      <c r="I157" s="29"/>
      <c r="J157" s="29" t="s">
        <v>705</v>
      </c>
      <c r="K157" s="29"/>
    </row>
    <row r="158" ht="22.5" customHeight="1" spans="1:11">
      <c r="A158" s="28" t="s">
        <v>905</v>
      </c>
      <c r="B158" s="15" t="s">
        <v>906</v>
      </c>
      <c r="C158" s="14" t="s">
        <v>907</v>
      </c>
      <c r="D158" s="172">
        <f>IF(D151=0,0,D155/D151)</f>
        <v>0</v>
      </c>
      <c r="E158" s="17"/>
      <c r="F158" s="18"/>
      <c r="G158" s="18"/>
      <c r="H158" s="19"/>
      <c r="I158" s="29"/>
      <c r="J158" s="29"/>
      <c r="K158" s="29"/>
    </row>
    <row r="159" ht="22.5" customHeight="1" spans="1:11">
      <c r="A159" s="28"/>
      <c r="B159" s="20"/>
      <c r="C159" s="14" t="s">
        <v>908</v>
      </c>
      <c r="D159" s="172">
        <f>IF(D152=0,0,D156/D152)</f>
        <v>0</v>
      </c>
      <c r="E159" s="17"/>
      <c r="F159" s="18"/>
      <c r="G159" s="18"/>
      <c r="H159" s="19"/>
      <c r="I159" s="29"/>
      <c r="J159" s="29"/>
      <c r="K159" s="29"/>
    </row>
    <row r="160" ht="22.5" customHeight="1" spans="1:11">
      <c r="A160" s="28"/>
      <c r="B160" s="21"/>
      <c r="C160" s="14" t="s">
        <v>765</v>
      </c>
      <c r="D160" s="172">
        <f>IF(D159=0,0,D158/D159-1)*100</f>
        <v>0</v>
      </c>
      <c r="E160" s="17" t="s">
        <v>703</v>
      </c>
      <c r="F160" s="22">
        <v>0</v>
      </c>
      <c r="G160" s="22">
        <v>20</v>
      </c>
      <c r="H160" s="19" t="s">
        <v>704</v>
      </c>
      <c r="I160" s="29"/>
      <c r="J160" s="29" t="s">
        <v>705</v>
      </c>
      <c r="K160" s="29"/>
    </row>
    <row r="161" ht="22.5" customHeight="1" spans="1:11">
      <c r="A161" s="194" t="s">
        <v>909</v>
      </c>
      <c r="B161" s="194"/>
      <c r="C161" s="33"/>
      <c r="D161" s="34"/>
      <c r="E161" s="35"/>
      <c r="F161" s="34"/>
      <c r="G161" s="34"/>
      <c r="H161" s="36"/>
      <c r="I161" s="81"/>
      <c r="J161" s="81"/>
      <c r="K161" s="81"/>
    </row>
    <row r="162" ht="22.5" customHeight="1" spans="1:11">
      <c r="A162" s="143" t="s">
        <v>910</v>
      </c>
      <c r="B162" s="11" t="s">
        <v>911</v>
      </c>
      <c r="C162" s="14" t="s">
        <v>912</v>
      </c>
      <c r="D162" s="172">
        <v>0</v>
      </c>
      <c r="E162" s="17" t="s">
        <v>703</v>
      </c>
      <c r="F162" s="22">
        <v>0</v>
      </c>
      <c r="G162" s="22">
        <v>0</v>
      </c>
      <c r="H162" s="19" t="s">
        <v>704</v>
      </c>
      <c r="I162" s="29"/>
      <c r="J162" s="29" t="s">
        <v>705</v>
      </c>
      <c r="K162" s="29"/>
    </row>
    <row r="163" ht="22.5" customHeight="1" spans="1:11">
      <c r="A163" s="92"/>
      <c r="B163" s="13"/>
      <c r="C163" s="14" t="s">
        <v>913</v>
      </c>
      <c r="D163" s="172">
        <v>0</v>
      </c>
      <c r="E163" s="17" t="s">
        <v>703</v>
      </c>
      <c r="F163" s="22">
        <v>0</v>
      </c>
      <c r="G163" s="22">
        <v>0</v>
      </c>
      <c r="H163" s="19" t="s">
        <v>704</v>
      </c>
      <c r="I163" s="29"/>
      <c r="J163" s="29" t="s">
        <v>705</v>
      </c>
      <c r="K163" s="29"/>
    </row>
    <row r="164" ht="22.5" customHeight="1" spans="1:11">
      <c r="A164" s="143" t="s">
        <v>914</v>
      </c>
      <c r="B164" s="11" t="s">
        <v>911</v>
      </c>
      <c r="C164" s="14" t="s">
        <v>915</v>
      </c>
      <c r="D164" s="172">
        <v>0</v>
      </c>
      <c r="E164" s="17" t="s">
        <v>703</v>
      </c>
      <c r="F164" s="22">
        <v>0</v>
      </c>
      <c r="G164" s="22">
        <v>0</v>
      </c>
      <c r="H164" s="19" t="s">
        <v>704</v>
      </c>
      <c r="I164" s="29"/>
      <c r="J164" s="29" t="s">
        <v>705</v>
      </c>
      <c r="K164" s="29"/>
    </row>
    <row r="165" ht="22.5" customHeight="1" spans="1:11">
      <c r="A165" s="92"/>
      <c r="B165" s="13"/>
      <c r="C165" s="14" t="s">
        <v>916</v>
      </c>
      <c r="D165" s="172">
        <v>0</v>
      </c>
      <c r="E165" s="17" t="s">
        <v>703</v>
      </c>
      <c r="F165" s="22">
        <v>0</v>
      </c>
      <c r="G165" s="22">
        <v>0</v>
      </c>
      <c r="H165" s="19" t="s">
        <v>704</v>
      </c>
      <c r="I165" s="29"/>
      <c r="J165" s="29" t="s">
        <v>705</v>
      </c>
      <c r="K165" s="29"/>
    </row>
  </sheetData>
  <mergeCells count="96">
    <mergeCell ref="A1:K1"/>
    <mergeCell ref="A2:K2"/>
    <mergeCell ref="F4:G4"/>
    <mergeCell ref="A4:A5"/>
    <mergeCell ref="A7:A9"/>
    <mergeCell ref="A10:A12"/>
    <mergeCell ref="A13:A15"/>
    <mergeCell ref="A16:A18"/>
    <mergeCell ref="A20:A24"/>
    <mergeCell ref="A25:A27"/>
    <mergeCell ref="A28:A30"/>
    <mergeCell ref="A31:A33"/>
    <mergeCell ref="A34:A38"/>
    <mergeCell ref="A39:A43"/>
    <mergeCell ref="A45:A49"/>
    <mergeCell ref="A50:A56"/>
    <mergeCell ref="A57:A61"/>
    <mergeCell ref="A62:A64"/>
    <mergeCell ref="A65:A67"/>
    <mergeCell ref="A68:A70"/>
    <mergeCell ref="A71:A74"/>
    <mergeCell ref="A75:A79"/>
    <mergeCell ref="A80:A84"/>
    <mergeCell ref="A85:A90"/>
    <mergeCell ref="A91:A95"/>
    <mergeCell ref="A96:A100"/>
    <mergeCell ref="A101:A103"/>
    <mergeCell ref="A105:A107"/>
    <mergeCell ref="A108:A111"/>
    <mergeCell ref="A112:A115"/>
    <mergeCell ref="A116:A119"/>
    <mergeCell ref="A120:A122"/>
    <mergeCell ref="A123:A125"/>
    <mergeCell ref="A128:A130"/>
    <mergeCell ref="A131:A132"/>
    <mergeCell ref="A133:A135"/>
    <mergeCell ref="A136:A138"/>
    <mergeCell ref="A139:A141"/>
    <mergeCell ref="A142:A144"/>
    <mergeCell ref="A145:A146"/>
    <mergeCell ref="A147:A149"/>
    <mergeCell ref="A151:A154"/>
    <mergeCell ref="A155:A157"/>
    <mergeCell ref="A158:A160"/>
    <mergeCell ref="A162:A163"/>
    <mergeCell ref="A164:A165"/>
    <mergeCell ref="B4:B5"/>
    <mergeCell ref="B7:B9"/>
    <mergeCell ref="B10:B12"/>
    <mergeCell ref="B13:B15"/>
    <mergeCell ref="B16:B18"/>
    <mergeCell ref="B20:B24"/>
    <mergeCell ref="B25:B27"/>
    <mergeCell ref="B28:B30"/>
    <mergeCell ref="B31:B33"/>
    <mergeCell ref="B34:B38"/>
    <mergeCell ref="B39:B43"/>
    <mergeCell ref="B45:B49"/>
    <mergeCell ref="B50:B56"/>
    <mergeCell ref="B57:B61"/>
    <mergeCell ref="B62:B64"/>
    <mergeCell ref="B65:B67"/>
    <mergeCell ref="B68:B70"/>
    <mergeCell ref="B71:B74"/>
    <mergeCell ref="B75:B79"/>
    <mergeCell ref="B80:B84"/>
    <mergeCell ref="B85:B90"/>
    <mergeCell ref="B91:B95"/>
    <mergeCell ref="B96:B100"/>
    <mergeCell ref="B101:B103"/>
    <mergeCell ref="B105:B107"/>
    <mergeCell ref="B108:B111"/>
    <mergeCell ref="B112:B115"/>
    <mergeCell ref="B116:B119"/>
    <mergeCell ref="B120:B122"/>
    <mergeCell ref="B123:B125"/>
    <mergeCell ref="B128:B130"/>
    <mergeCell ref="B131:B132"/>
    <mergeCell ref="B133:B135"/>
    <mergeCell ref="B136:B138"/>
    <mergeCell ref="B139:B141"/>
    <mergeCell ref="B142:B144"/>
    <mergeCell ref="B145:B146"/>
    <mergeCell ref="B147:B149"/>
    <mergeCell ref="B151:B154"/>
    <mergeCell ref="B155:B157"/>
    <mergeCell ref="B158:B160"/>
    <mergeCell ref="B162:B163"/>
    <mergeCell ref="B164:B165"/>
    <mergeCell ref="C4:C5"/>
    <mergeCell ref="D4:D5"/>
    <mergeCell ref="E4:E5"/>
    <mergeCell ref="H4:H5"/>
    <mergeCell ref="I4:I5"/>
    <mergeCell ref="J4:J5"/>
    <mergeCell ref="K4:K5"/>
  </mergeCells>
  <pageMargins left="1.18110236220472" right="1.18110236220472" top="1.18110236220472" bottom="1.18110236220472" header="0.51181" footer="0.51181"/>
  <pageSetup paperSize="9" pageOrder="overThenDown" orientation="portrait" errors="blank"/>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
  <sheetViews>
    <sheetView showGridLines="0" zoomScalePageLayoutView="60" workbookViewId="0">
      <pane topLeftCell="E7" activePane="bottomRight" state="frozen"/>
      <selection activeCell="A1" sqref="A1:Q1"/>
    </sheetView>
  </sheetViews>
  <sheetFormatPr defaultColWidth="8" defaultRowHeight="13.5"/>
  <cols>
    <col min="1" max="1" width="29.825" style="1"/>
    <col min="2" max="2" width="23.375" style="1"/>
    <col min="3" max="3" width="22.8" style="1"/>
    <col min="4" max="17" width="24.2333333333333" style="1"/>
  </cols>
  <sheetData>
    <row r="1" ht="48" customHeight="1" spans="1:17">
      <c r="A1" s="268" t="s">
        <v>43</v>
      </c>
      <c r="B1" s="269"/>
      <c r="C1" s="269"/>
      <c r="D1" s="472"/>
      <c r="E1" s="269"/>
      <c r="F1" s="473"/>
      <c r="G1" s="473"/>
      <c r="H1" s="269"/>
      <c r="I1" s="269"/>
      <c r="J1" s="269"/>
      <c r="K1" s="269"/>
      <c r="L1" s="269"/>
      <c r="M1" s="269"/>
      <c r="N1" s="269"/>
      <c r="O1" s="269"/>
      <c r="P1" s="269"/>
      <c r="Q1" s="269"/>
    </row>
    <row r="2" ht="14.25" customHeight="1" spans="1:17">
      <c r="A2" s="449"/>
      <c r="B2" s="449"/>
      <c r="C2" s="449"/>
      <c r="D2" s="312"/>
      <c r="E2" s="449"/>
      <c r="F2" s="454"/>
      <c r="G2" s="454"/>
      <c r="H2" s="449"/>
      <c r="I2" s="449"/>
      <c r="J2" s="449"/>
      <c r="K2" s="449"/>
      <c r="L2" s="449"/>
      <c r="M2" s="449"/>
      <c r="N2" s="449"/>
      <c r="O2" s="449"/>
      <c r="P2" s="449"/>
      <c r="Q2" s="449"/>
    </row>
    <row r="3" ht="19.5" customHeight="1" spans="1:17">
      <c r="A3" s="312"/>
      <c r="B3" s="312"/>
      <c r="C3" s="312"/>
      <c r="D3" s="312"/>
      <c r="E3" s="312"/>
      <c r="F3" s="454"/>
      <c r="G3" s="454"/>
      <c r="H3" s="312"/>
      <c r="I3" s="312"/>
      <c r="J3" s="434"/>
      <c r="K3" s="312"/>
      <c r="L3" s="312"/>
      <c r="M3" s="312"/>
      <c r="N3" s="312"/>
      <c r="O3" s="434"/>
      <c r="P3" s="434"/>
      <c r="Q3" s="434" t="s">
        <v>44</v>
      </c>
    </row>
    <row r="4" ht="19.5" customHeight="1" spans="1:17">
      <c r="A4" s="270" t="s">
        <v>45</v>
      </c>
      <c r="B4" s="271"/>
      <c r="C4" s="270"/>
      <c r="D4" s="270"/>
      <c r="E4" s="270"/>
      <c r="F4" s="406"/>
      <c r="G4" s="406"/>
      <c r="H4" s="270"/>
      <c r="I4" s="270"/>
      <c r="J4" s="272"/>
      <c r="K4" s="270"/>
      <c r="L4" s="270"/>
      <c r="M4" s="270"/>
      <c r="N4" s="270"/>
      <c r="O4" s="272"/>
      <c r="P4" s="272"/>
      <c r="Q4" s="272" t="s">
        <v>46</v>
      </c>
    </row>
    <row r="5" ht="30" customHeight="1" spans="1:17">
      <c r="A5" s="336" t="s">
        <v>47</v>
      </c>
      <c r="B5" s="336" t="s">
        <v>48</v>
      </c>
      <c r="C5" s="261"/>
      <c r="D5" s="336" t="s">
        <v>49</v>
      </c>
      <c r="E5" s="261"/>
      <c r="F5" s="336" t="s">
        <v>50</v>
      </c>
      <c r="G5" s="474"/>
      <c r="H5" s="439" t="s">
        <v>51</v>
      </c>
      <c r="I5" s="261"/>
      <c r="J5" s="336" t="s">
        <v>52</v>
      </c>
      <c r="K5" s="261"/>
      <c r="L5" s="336" t="s">
        <v>53</v>
      </c>
      <c r="M5" s="261"/>
      <c r="N5" s="336" t="s">
        <v>54</v>
      </c>
      <c r="O5" s="261"/>
      <c r="P5" s="336" t="s">
        <v>55</v>
      </c>
      <c r="Q5" s="261"/>
    </row>
    <row r="6" ht="30" customHeight="1" spans="1:17">
      <c r="A6" s="261"/>
      <c r="B6" s="336" t="s">
        <v>56</v>
      </c>
      <c r="C6" s="336" t="s">
        <v>57</v>
      </c>
      <c r="D6" s="273" t="s">
        <v>56</v>
      </c>
      <c r="E6" s="273" t="s">
        <v>57</v>
      </c>
      <c r="F6" s="273" t="s">
        <v>56</v>
      </c>
      <c r="G6" s="475" t="s">
        <v>57</v>
      </c>
      <c r="H6" s="410" t="s">
        <v>56</v>
      </c>
      <c r="I6" s="273" t="s">
        <v>57</v>
      </c>
      <c r="J6" s="336" t="s">
        <v>56</v>
      </c>
      <c r="K6" s="336" t="s">
        <v>57</v>
      </c>
      <c r="L6" s="336" t="s">
        <v>56</v>
      </c>
      <c r="M6" s="336" t="s">
        <v>57</v>
      </c>
      <c r="N6" s="336" t="s">
        <v>56</v>
      </c>
      <c r="O6" s="336" t="s">
        <v>57</v>
      </c>
      <c r="P6" s="336" t="s">
        <v>56</v>
      </c>
      <c r="Q6" s="336" t="s">
        <v>57</v>
      </c>
    </row>
    <row r="7" ht="30" customHeight="1" spans="1:17">
      <c r="A7" s="322" t="s">
        <v>58</v>
      </c>
      <c r="B7" s="358">
        <f t="shared" ref="B7:B12" si="0">D7+F7+H7+J7+L7+N7+P7</f>
        <v>783114240.38</v>
      </c>
      <c r="C7" s="358">
        <f t="shared" ref="C7:C12" si="1">E7+G7+I7+K7+M7+O7+Q7</f>
        <v>907854479.83</v>
      </c>
      <c r="D7" s="358">
        <f>D8+D9+D10+D11+D12+D13</f>
        <v>0</v>
      </c>
      <c r="E7" s="358">
        <f>E8+E9+E10+E11+E12+E13</f>
        <v>0</v>
      </c>
      <c r="F7" s="358">
        <f>F8+F9+F10+F11+F12+F13</f>
        <v>783114240.38</v>
      </c>
      <c r="G7" s="376">
        <f>G8+G9+G10+G11+G12+G13</f>
        <v>907854479.83</v>
      </c>
      <c r="H7" s="440">
        <f t="shared" ref="H7:Q7" si="2">H8+H9+H10+H11+H12</f>
        <v>0</v>
      </c>
      <c r="I7" s="358">
        <f t="shared" si="2"/>
        <v>0</v>
      </c>
      <c r="J7" s="358">
        <f t="shared" si="2"/>
        <v>0</v>
      </c>
      <c r="K7" s="358">
        <f t="shared" si="2"/>
        <v>0</v>
      </c>
      <c r="L7" s="358">
        <f t="shared" si="2"/>
        <v>0</v>
      </c>
      <c r="M7" s="358">
        <f t="shared" si="2"/>
        <v>0</v>
      </c>
      <c r="N7" s="358">
        <f t="shared" si="2"/>
        <v>0</v>
      </c>
      <c r="O7" s="358">
        <f t="shared" si="2"/>
        <v>0</v>
      </c>
      <c r="P7" s="358">
        <f t="shared" si="2"/>
        <v>0</v>
      </c>
      <c r="Q7" s="358">
        <f t="shared" si="2"/>
        <v>0</v>
      </c>
    </row>
    <row r="8" ht="30" customHeight="1" spans="1:17">
      <c r="A8" s="322" t="s">
        <v>59</v>
      </c>
      <c r="B8" s="358">
        <f t="shared" si="0"/>
        <v>0</v>
      </c>
      <c r="C8" s="358">
        <f t="shared" si="1"/>
        <v>0</v>
      </c>
      <c r="D8" s="357">
        <v>0</v>
      </c>
      <c r="E8" s="357">
        <v>0</v>
      </c>
      <c r="F8" s="357">
        <v>0</v>
      </c>
      <c r="G8" s="374">
        <v>0</v>
      </c>
      <c r="H8" s="476">
        <v>0</v>
      </c>
      <c r="I8" s="357">
        <v>0</v>
      </c>
      <c r="J8" s="357">
        <v>0</v>
      </c>
      <c r="K8" s="357">
        <v>0</v>
      </c>
      <c r="L8" s="357">
        <v>0</v>
      </c>
      <c r="M8" s="357">
        <v>0</v>
      </c>
      <c r="N8" s="357">
        <v>0</v>
      </c>
      <c r="O8" s="357">
        <v>0</v>
      </c>
      <c r="P8" s="357">
        <v>0</v>
      </c>
      <c r="Q8" s="357">
        <v>0</v>
      </c>
    </row>
    <row r="9" ht="30" customHeight="1" spans="1:17">
      <c r="A9" s="322" t="s">
        <v>60</v>
      </c>
      <c r="B9" s="358">
        <f t="shared" si="0"/>
        <v>272091.77</v>
      </c>
      <c r="C9" s="358">
        <f t="shared" si="1"/>
        <v>313308.45</v>
      </c>
      <c r="D9" s="357">
        <v>0</v>
      </c>
      <c r="E9" s="357">
        <v>0</v>
      </c>
      <c r="F9" s="357">
        <v>272091.77</v>
      </c>
      <c r="G9" s="374">
        <v>313308.45</v>
      </c>
      <c r="H9" s="476">
        <v>0</v>
      </c>
      <c r="I9" s="357">
        <v>0</v>
      </c>
      <c r="J9" s="357">
        <v>0</v>
      </c>
      <c r="K9" s="357">
        <v>0</v>
      </c>
      <c r="L9" s="357">
        <v>0</v>
      </c>
      <c r="M9" s="357">
        <v>0</v>
      </c>
      <c r="N9" s="357">
        <v>0</v>
      </c>
      <c r="O9" s="357">
        <v>0</v>
      </c>
      <c r="P9" s="357">
        <v>0</v>
      </c>
      <c r="Q9" s="357">
        <v>0</v>
      </c>
    </row>
    <row r="10" ht="30" customHeight="1" spans="1:17">
      <c r="A10" s="322" t="s">
        <v>61</v>
      </c>
      <c r="B10" s="358">
        <f t="shared" si="0"/>
        <v>374006570.76</v>
      </c>
      <c r="C10" s="358">
        <f t="shared" si="1"/>
        <v>421482698.28</v>
      </c>
      <c r="D10" s="357">
        <v>0</v>
      </c>
      <c r="E10" s="357">
        <v>0</v>
      </c>
      <c r="F10" s="357">
        <v>374006570.76</v>
      </c>
      <c r="G10" s="374">
        <v>421482698.28</v>
      </c>
      <c r="H10" s="476">
        <v>0</v>
      </c>
      <c r="I10" s="357">
        <v>0</v>
      </c>
      <c r="J10" s="357">
        <v>0</v>
      </c>
      <c r="K10" s="357">
        <v>0</v>
      </c>
      <c r="L10" s="357">
        <v>0</v>
      </c>
      <c r="M10" s="357">
        <v>0</v>
      </c>
      <c r="N10" s="357">
        <v>0</v>
      </c>
      <c r="O10" s="357">
        <v>0</v>
      </c>
      <c r="P10" s="357">
        <v>0</v>
      </c>
      <c r="Q10" s="357">
        <v>0</v>
      </c>
    </row>
    <row r="11" ht="30" customHeight="1" spans="1:17">
      <c r="A11" s="322" t="s">
        <v>62</v>
      </c>
      <c r="B11" s="358">
        <f t="shared" si="0"/>
        <v>408835577.85</v>
      </c>
      <c r="C11" s="358">
        <f t="shared" si="1"/>
        <v>486058473.1</v>
      </c>
      <c r="D11" s="357">
        <v>0</v>
      </c>
      <c r="E11" s="357">
        <v>0</v>
      </c>
      <c r="F11" s="357">
        <v>408835577.85</v>
      </c>
      <c r="G11" s="374">
        <v>486058473.1</v>
      </c>
      <c r="H11" s="476">
        <v>0</v>
      </c>
      <c r="I11" s="357">
        <v>0</v>
      </c>
      <c r="J11" s="357">
        <v>0</v>
      </c>
      <c r="K11" s="357">
        <v>0</v>
      </c>
      <c r="L11" s="357">
        <v>0</v>
      </c>
      <c r="M11" s="357">
        <v>0</v>
      </c>
      <c r="N11" s="357">
        <v>0</v>
      </c>
      <c r="O11" s="357">
        <v>0</v>
      </c>
      <c r="P11" s="357">
        <v>0</v>
      </c>
      <c r="Q11" s="357">
        <v>0</v>
      </c>
    </row>
    <row r="12" ht="30" customHeight="1" spans="1:17">
      <c r="A12" s="322" t="s">
        <v>63</v>
      </c>
      <c r="B12" s="358">
        <f t="shared" si="0"/>
        <v>0</v>
      </c>
      <c r="C12" s="358">
        <f t="shared" si="1"/>
        <v>0</v>
      </c>
      <c r="D12" s="357">
        <v>0</v>
      </c>
      <c r="E12" s="357">
        <v>0</v>
      </c>
      <c r="F12" s="357">
        <v>0</v>
      </c>
      <c r="G12" s="374">
        <v>0</v>
      </c>
      <c r="H12" s="476">
        <v>0</v>
      </c>
      <c r="I12" s="357">
        <v>0</v>
      </c>
      <c r="J12" s="357">
        <v>0</v>
      </c>
      <c r="K12" s="357">
        <v>0</v>
      </c>
      <c r="L12" s="357">
        <v>0</v>
      </c>
      <c r="M12" s="357">
        <v>0</v>
      </c>
      <c r="N12" s="357">
        <v>0</v>
      </c>
      <c r="O12" s="357">
        <v>0</v>
      </c>
      <c r="P12" s="357">
        <v>0</v>
      </c>
      <c r="Q12" s="357">
        <v>0</v>
      </c>
    </row>
    <row r="13" ht="30" customHeight="1" spans="1:17">
      <c r="A13" s="322" t="s">
        <v>64</v>
      </c>
      <c r="B13" s="358">
        <f>D13+F13</f>
        <v>0</v>
      </c>
      <c r="C13" s="358">
        <f>E13+G13</f>
        <v>0</v>
      </c>
      <c r="D13" s="357">
        <v>0</v>
      </c>
      <c r="E13" s="357">
        <v>0</v>
      </c>
      <c r="F13" s="357">
        <v>0</v>
      </c>
      <c r="G13" s="357">
        <v>0</v>
      </c>
      <c r="H13" s="338" t="s">
        <v>65</v>
      </c>
      <c r="I13" s="338" t="s">
        <v>65</v>
      </c>
      <c r="J13" s="338" t="s">
        <v>65</v>
      </c>
      <c r="K13" s="338" t="s">
        <v>65</v>
      </c>
      <c r="L13" s="338" t="s">
        <v>65</v>
      </c>
      <c r="M13" s="338" t="s">
        <v>65</v>
      </c>
      <c r="N13" s="338" t="s">
        <v>65</v>
      </c>
      <c r="O13" s="338" t="s">
        <v>65</v>
      </c>
      <c r="P13" s="338" t="s">
        <v>65</v>
      </c>
      <c r="Q13" s="338" t="s">
        <v>65</v>
      </c>
    </row>
    <row r="14" ht="30" customHeight="1" spans="1:17">
      <c r="A14" s="322" t="s">
        <v>66</v>
      </c>
      <c r="B14" s="358">
        <f>D14+F14+H14+J14+L14+N14+P14</f>
        <v>0</v>
      </c>
      <c r="C14" s="358">
        <f>E14+G14+I14+K14+M14+O14+Q14</f>
        <v>0</v>
      </c>
      <c r="D14" s="358">
        <f t="shared" ref="D14:Q14" si="3">D15+D16</f>
        <v>0</v>
      </c>
      <c r="E14" s="358">
        <f t="shared" si="3"/>
        <v>0</v>
      </c>
      <c r="F14" s="358">
        <f t="shared" si="3"/>
        <v>0</v>
      </c>
      <c r="G14" s="376">
        <f t="shared" si="3"/>
        <v>0</v>
      </c>
      <c r="H14" s="440">
        <f t="shared" si="3"/>
        <v>0</v>
      </c>
      <c r="I14" s="358">
        <f t="shared" si="3"/>
        <v>0</v>
      </c>
      <c r="J14" s="358">
        <f t="shared" si="3"/>
        <v>0</v>
      </c>
      <c r="K14" s="358">
        <f t="shared" si="3"/>
        <v>0</v>
      </c>
      <c r="L14" s="358">
        <f t="shared" si="3"/>
        <v>0</v>
      </c>
      <c r="M14" s="358">
        <f t="shared" si="3"/>
        <v>0</v>
      </c>
      <c r="N14" s="358">
        <f t="shared" si="3"/>
        <v>0</v>
      </c>
      <c r="O14" s="358">
        <f t="shared" si="3"/>
        <v>0</v>
      </c>
      <c r="P14" s="358">
        <f t="shared" si="3"/>
        <v>0</v>
      </c>
      <c r="Q14" s="358">
        <f t="shared" si="3"/>
        <v>0</v>
      </c>
    </row>
    <row r="15" ht="30" customHeight="1" spans="1:17">
      <c r="A15" s="322" t="s">
        <v>67</v>
      </c>
      <c r="B15" s="358">
        <f>D15+F15+H15+J15+L15+N15+P15</f>
        <v>0</v>
      </c>
      <c r="C15" s="358">
        <f>E15+G15+I15+K15+M15+O15+Q15</f>
        <v>0</v>
      </c>
      <c r="D15" s="357">
        <v>0</v>
      </c>
      <c r="E15" s="357">
        <v>0</v>
      </c>
      <c r="F15" s="357">
        <v>0</v>
      </c>
      <c r="G15" s="374">
        <v>0</v>
      </c>
      <c r="H15" s="476">
        <v>0</v>
      </c>
      <c r="I15" s="357">
        <v>0</v>
      </c>
      <c r="J15" s="357">
        <v>0</v>
      </c>
      <c r="K15" s="357">
        <v>0</v>
      </c>
      <c r="L15" s="357">
        <v>0</v>
      </c>
      <c r="M15" s="357">
        <v>0</v>
      </c>
      <c r="N15" s="357">
        <v>0</v>
      </c>
      <c r="O15" s="357">
        <v>0</v>
      </c>
      <c r="P15" s="357">
        <v>0</v>
      </c>
      <c r="Q15" s="357">
        <v>0</v>
      </c>
    </row>
    <row r="16" ht="30" customHeight="1" spans="1:17">
      <c r="A16" s="322" t="s">
        <v>68</v>
      </c>
      <c r="B16" s="358">
        <f>D16+F16+H16+J16+L16+N16+P16</f>
        <v>0</v>
      </c>
      <c r="C16" s="358">
        <f>E16+G16+I16+K16+M16+O16+Q16</f>
        <v>0</v>
      </c>
      <c r="D16" s="357">
        <v>0</v>
      </c>
      <c r="E16" s="357">
        <v>0</v>
      </c>
      <c r="F16" s="357">
        <v>0</v>
      </c>
      <c r="G16" s="374">
        <v>0</v>
      </c>
      <c r="H16" s="476">
        <v>0</v>
      </c>
      <c r="I16" s="357">
        <v>0</v>
      </c>
      <c r="J16" s="357">
        <v>0</v>
      </c>
      <c r="K16" s="357">
        <v>0</v>
      </c>
      <c r="L16" s="357">
        <v>0</v>
      </c>
      <c r="M16" s="357">
        <v>0</v>
      </c>
      <c r="N16" s="357">
        <v>0</v>
      </c>
      <c r="O16" s="357">
        <v>0</v>
      </c>
      <c r="P16" s="357">
        <v>0</v>
      </c>
      <c r="Q16" s="357">
        <v>0</v>
      </c>
    </row>
    <row r="17" ht="30" customHeight="1" spans="1:17">
      <c r="A17" s="322" t="s">
        <v>69</v>
      </c>
      <c r="B17" s="358">
        <f>D17+F17+H17+J17+L17+N17+P17</f>
        <v>783114240.38</v>
      </c>
      <c r="C17" s="358">
        <f>E17+G17+I17+K17+M17+O17+Q17</f>
        <v>907854479.83</v>
      </c>
      <c r="D17" s="358">
        <f t="shared" ref="D17:Q17" si="4">D7-D14</f>
        <v>0</v>
      </c>
      <c r="E17" s="358">
        <f t="shared" si="4"/>
        <v>0</v>
      </c>
      <c r="F17" s="352">
        <f t="shared" si="4"/>
        <v>783114240.38</v>
      </c>
      <c r="G17" s="477">
        <f t="shared" si="4"/>
        <v>907854479.83</v>
      </c>
      <c r="H17" s="440">
        <f t="shared" si="4"/>
        <v>0</v>
      </c>
      <c r="I17" s="358">
        <f t="shared" si="4"/>
        <v>0</v>
      </c>
      <c r="J17" s="358">
        <f t="shared" si="4"/>
        <v>0</v>
      </c>
      <c r="K17" s="358">
        <f t="shared" si="4"/>
        <v>0</v>
      </c>
      <c r="L17" s="358">
        <f t="shared" si="4"/>
        <v>0</v>
      </c>
      <c r="M17" s="358">
        <f t="shared" si="4"/>
        <v>0</v>
      </c>
      <c r="N17" s="358">
        <f t="shared" si="4"/>
        <v>0</v>
      </c>
      <c r="O17" s="358">
        <f t="shared" si="4"/>
        <v>0</v>
      </c>
      <c r="P17" s="358">
        <f t="shared" si="4"/>
        <v>0</v>
      </c>
      <c r="Q17" s="358">
        <f t="shared" si="4"/>
        <v>0</v>
      </c>
    </row>
    <row r="18" ht="30" customHeight="1" spans="1:17">
      <c r="A18" s="446"/>
      <c r="B18" s="446"/>
      <c r="C18" s="446"/>
      <c r="D18" s="446"/>
      <c r="E18" s="446"/>
      <c r="F18" s="291"/>
      <c r="G18" s="291"/>
      <c r="H18" s="446"/>
      <c r="I18" s="446"/>
      <c r="J18" s="446"/>
      <c r="K18" s="446"/>
      <c r="L18" s="446"/>
      <c r="M18" s="446"/>
      <c r="N18" s="446"/>
      <c r="O18" s="267"/>
      <c r="P18" s="267"/>
      <c r="Q18" s="267" t="s">
        <v>70</v>
      </c>
    </row>
  </sheetData>
  <mergeCells count="10">
    <mergeCell ref="A1:Q1"/>
    <mergeCell ref="B5:C5"/>
    <mergeCell ref="D5:E5"/>
    <mergeCell ref="F5:G5"/>
    <mergeCell ref="H5:I5"/>
    <mergeCell ref="J5:K5"/>
    <mergeCell ref="L5:M5"/>
    <mergeCell ref="N5:O5"/>
    <mergeCell ref="P5:Q5"/>
    <mergeCell ref="A5:A6"/>
  </mergeCells>
  <printOptions horizontalCentered="1"/>
  <pageMargins left="0.393700787401575" right="0.393700787401575" top="0.393700787401575" bottom="0.393700787401575" header="0.51181" footer="0.51181"/>
  <pageSetup paperSize="9" scale="70" pageOrder="overThenDown" orientation="landscape" errors="blank"/>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8"/>
  <sheetViews>
    <sheetView zoomScalePageLayoutView="60" workbookViewId="0">
      <pane topLeftCell="B183" activePane="bottomRight" state="frozen"/>
      <selection activeCell="A1" sqref="A1:K1"/>
    </sheetView>
  </sheetViews>
  <sheetFormatPr defaultColWidth="8" defaultRowHeight="13.5"/>
  <cols>
    <col min="1" max="1" width="23.6666666666667" style="1"/>
    <col min="2" max="2" width="39.5833333333333" style="1"/>
    <col min="3" max="3" width="31.55" style="1"/>
    <col min="4" max="4" width="22.225" style="1"/>
    <col min="5" max="5" width="5.59166666666667" style="1"/>
    <col min="6" max="6" width="9.89166666666667" style="1"/>
    <col min="7" max="7" width="10.1833333333333" style="1"/>
    <col min="8" max="8" width="5.59166666666667" style="1"/>
    <col min="9" max="11" width="36.5666666666667" style="1"/>
  </cols>
  <sheetData>
    <row r="1" ht="38.25" customHeight="1" spans="1:11">
      <c r="A1" s="2" t="s">
        <v>1087</v>
      </c>
      <c r="B1" s="2"/>
      <c r="C1" s="2"/>
      <c r="D1" s="3"/>
      <c r="E1" s="2"/>
      <c r="F1" s="2"/>
      <c r="G1" s="2"/>
      <c r="H1" s="4"/>
      <c r="I1" s="93"/>
      <c r="J1" s="93"/>
      <c r="K1" s="93"/>
    </row>
    <row r="2" ht="22.5" customHeight="1" spans="1:11">
      <c r="A2" s="5" t="s">
        <v>1088</v>
      </c>
      <c r="B2" s="5"/>
      <c r="C2" s="5"/>
      <c r="D2" s="5"/>
      <c r="E2" s="4"/>
      <c r="F2" s="5"/>
      <c r="G2" s="5"/>
      <c r="H2" s="4"/>
      <c r="I2" s="94"/>
      <c r="J2" s="94"/>
      <c r="K2" s="94"/>
    </row>
    <row r="3" ht="22.5" customHeight="1" spans="1:11">
      <c r="A3" s="6" t="s">
        <v>45</v>
      </c>
      <c r="B3" s="7"/>
      <c r="C3" s="8"/>
      <c r="D3" s="8"/>
      <c r="E3" s="9"/>
      <c r="F3" s="8"/>
      <c r="G3" s="8"/>
      <c r="H3" s="9"/>
      <c r="I3" s="79"/>
      <c r="J3" s="79"/>
      <c r="K3" s="79" t="s">
        <v>684</v>
      </c>
    </row>
    <row r="4" ht="22.5" customHeight="1" spans="1:11">
      <c r="A4" s="10" t="s">
        <v>685</v>
      </c>
      <c r="B4" s="11" t="s">
        <v>686</v>
      </c>
      <c r="C4" s="10" t="s">
        <v>687</v>
      </c>
      <c r="D4" s="10" t="s">
        <v>688</v>
      </c>
      <c r="E4" s="12" t="s">
        <v>689</v>
      </c>
      <c r="F4" s="10" t="s">
        <v>690</v>
      </c>
      <c r="G4" s="10"/>
      <c r="H4" s="12" t="s">
        <v>691</v>
      </c>
      <c r="I4" s="80" t="s">
        <v>692</v>
      </c>
      <c r="J4" s="80" t="s">
        <v>693</v>
      </c>
      <c r="K4" s="80" t="s">
        <v>694</v>
      </c>
    </row>
    <row r="5" ht="22.5" customHeight="1" spans="1:11">
      <c r="A5" s="10"/>
      <c r="B5" s="13"/>
      <c r="C5" s="10"/>
      <c r="D5" s="10"/>
      <c r="E5" s="12"/>
      <c r="F5" s="10" t="s">
        <v>695</v>
      </c>
      <c r="G5" s="10" t="s">
        <v>696</v>
      </c>
      <c r="H5" s="12"/>
      <c r="I5" s="21"/>
      <c r="J5" s="21"/>
      <c r="K5" s="21"/>
    </row>
    <row r="6" ht="22.5" customHeight="1" spans="1:11">
      <c r="A6" s="33" t="s">
        <v>919</v>
      </c>
      <c r="B6" s="33"/>
      <c r="C6" s="33"/>
      <c r="D6" s="34"/>
      <c r="E6" s="35"/>
      <c r="F6" s="33"/>
      <c r="G6" s="33"/>
      <c r="H6" s="36"/>
      <c r="I6" s="81"/>
      <c r="J6" s="81"/>
      <c r="K6" s="81"/>
    </row>
    <row r="7" ht="22.5" customHeight="1" spans="1:11">
      <c r="A7" s="14" t="s">
        <v>698</v>
      </c>
      <c r="B7" s="15" t="s">
        <v>699</v>
      </c>
      <c r="C7" s="14" t="s">
        <v>700</v>
      </c>
      <c r="D7" s="37">
        <v>0</v>
      </c>
      <c r="E7" s="17"/>
      <c r="F7" s="18"/>
      <c r="G7" s="18"/>
      <c r="H7" s="19"/>
      <c r="I7" s="29"/>
      <c r="J7" s="29"/>
      <c r="K7" s="29"/>
    </row>
    <row r="8" ht="22.5" customHeight="1" spans="1:11">
      <c r="A8" s="14"/>
      <c r="B8" s="20"/>
      <c r="C8" s="14" t="s">
        <v>701</v>
      </c>
      <c r="D8" s="37">
        <v>0</v>
      </c>
      <c r="E8" s="17"/>
      <c r="F8" s="18"/>
      <c r="G8" s="18"/>
      <c r="H8" s="19"/>
      <c r="I8" s="29"/>
      <c r="J8" s="29"/>
      <c r="K8" s="29"/>
    </row>
    <row r="9" ht="22.5" customHeight="1" spans="1:11">
      <c r="A9" s="14"/>
      <c r="B9" s="21"/>
      <c r="C9" s="14" t="s">
        <v>702</v>
      </c>
      <c r="D9" s="37">
        <f>D7-D8</f>
        <v>0</v>
      </c>
      <c r="E9" s="17" t="s">
        <v>703</v>
      </c>
      <c r="F9" s="22">
        <v>0</v>
      </c>
      <c r="G9" s="22">
        <v>0</v>
      </c>
      <c r="H9" s="23" t="s">
        <v>704</v>
      </c>
      <c r="I9" s="29"/>
      <c r="J9" s="29" t="s">
        <v>705</v>
      </c>
      <c r="K9" s="29"/>
    </row>
    <row r="10" ht="22.5" customHeight="1" spans="1:11">
      <c r="A10" s="14" t="s">
        <v>706</v>
      </c>
      <c r="B10" s="15" t="s">
        <v>707</v>
      </c>
      <c r="C10" s="14" t="s">
        <v>700</v>
      </c>
      <c r="D10" s="37">
        <v>0</v>
      </c>
      <c r="E10" s="17"/>
      <c r="F10" s="18"/>
      <c r="G10" s="18"/>
      <c r="H10" s="19"/>
      <c r="I10" s="29"/>
      <c r="J10" s="29"/>
      <c r="K10" s="29"/>
    </row>
    <row r="11" ht="22.5" customHeight="1" spans="1:11">
      <c r="A11" s="14"/>
      <c r="B11" s="20"/>
      <c r="C11" s="14" t="s">
        <v>701</v>
      </c>
      <c r="D11" s="37">
        <v>0</v>
      </c>
      <c r="E11" s="17"/>
      <c r="F11" s="18"/>
      <c r="G11" s="18"/>
      <c r="H11" s="19"/>
      <c r="I11" s="29"/>
      <c r="J11" s="29"/>
      <c r="K11" s="29"/>
    </row>
    <row r="12" ht="22.5" customHeight="1" spans="1:11">
      <c r="A12" s="14"/>
      <c r="B12" s="21"/>
      <c r="C12" s="14" t="s">
        <v>702</v>
      </c>
      <c r="D12" s="37">
        <f>D10-D11</f>
        <v>0</v>
      </c>
      <c r="E12" s="17" t="s">
        <v>703</v>
      </c>
      <c r="F12" s="22">
        <v>0</v>
      </c>
      <c r="G12" s="22">
        <v>0</v>
      </c>
      <c r="H12" s="23" t="s">
        <v>704</v>
      </c>
      <c r="I12" s="29"/>
      <c r="J12" s="29" t="s">
        <v>705</v>
      </c>
      <c r="K12" s="29"/>
    </row>
    <row r="13" ht="22.5" customHeight="1" spans="1:11">
      <c r="A13" s="14" t="s">
        <v>708</v>
      </c>
      <c r="B13" s="15" t="s">
        <v>709</v>
      </c>
      <c r="C13" s="14" t="s">
        <v>710</v>
      </c>
      <c r="D13" s="37">
        <v>0</v>
      </c>
      <c r="E13" s="17"/>
      <c r="F13" s="18"/>
      <c r="G13" s="18"/>
      <c r="H13" s="19"/>
      <c r="I13" s="29"/>
      <c r="J13" s="29"/>
      <c r="K13" s="29"/>
    </row>
    <row r="14" ht="22.5" customHeight="1" spans="1:11">
      <c r="A14" s="14"/>
      <c r="B14" s="20"/>
      <c r="C14" s="14" t="s">
        <v>711</v>
      </c>
      <c r="D14" s="37">
        <v>0</v>
      </c>
      <c r="E14" s="17"/>
      <c r="F14" s="18"/>
      <c r="G14" s="18"/>
      <c r="H14" s="19"/>
      <c r="I14" s="29"/>
      <c r="J14" s="29"/>
      <c r="K14" s="29"/>
    </row>
    <row r="15" ht="22.5" customHeight="1" spans="1:11">
      <c r="A15" s="14"/>
      <c r="B15" s="21"/>
      <c r="C15" s="14" t="s">
        <v>702</v>
      </c>
      <c r="D15" s="37">
        <f>D13-D14</f>
        <v>0</v>
      </c>
      <c r="E15" s="17" t="s">
        <v>703</v>
      </c>
      <c r="F15" s="22">
        <v>0</v>
      </c>
      <c r="G15" s="22">
        <v>0</v>
      </c>
      <c r="H15" s="23" t="s">
        <v>704</v>
      </c>
      <c r="I15" s="29"/>
      <c r="J15" s="29" t="s">
        <v>705</v>
      </c>
      <c r="K15" s="29"/>
    </row>
    <row r="16" ht="22.5" customHeight="1" spans="1:11">
      <c r="A16" s="28" t="s">
        <v>712</v>
      </c>
      <c r="B16" s="15" t="s">
        <v>713</v>
      </c>
      <c r="C16" s="14" t="s">
        <v>714</v>
      </c>
      <c r="D16" s="37">
        <v>0</v>
      </c>
      <c r="E16" s="17"/>
      <c r="F16" s="18"/>
      <c r="G16" s="18"/>
      <c r="H16" s="19"/>
      <c r="I16" s="29"/>
      <c r="J16" s="29"/>
      <c r="K16" s="29"/>
    </row>
    <row r="17" ht="22.5" customHeight="1" spans="1:11">
      <c r="A17" s="28"/>
      <c r="B17" s="20"/>
      <c r="C17" s="14" t="s">
        <v>715</v>
      </c>
      <c r="D17" s="37">
        <v>0</v>
      </c>
      <c r="E17" s="17"/>
      <c r="F17" s="18"/>
      <c r="G17" s="18"/>
      <c r="H17" s="19"/>
      <c r="I17" s="29"/>
      <c r="J17" s="29"/>
      <c r="K17" s="29"/>
    </row>
    <row r="18" ht="22.5" customHeight="1" spans="1:11">
      <c r="A18" s="28"/>
      <c r="B18" s="21"/>
      <c r="C18" s="14" t="s">
        <v>702</v>
      </c>
      <c r="D18" s="37">
        <f>D16-D17</f>
        <v>0</v>
      </c>
      <c r="E18" s="17" t="s">
        <v>703</v>
      </c>
      <c r="F18" s="22">
        <v>0</v>
      </c>
      <c r="G18" s="22">
        <v>0</v>
      </c>
      <c r="H18" s="23" t="s">
        <v>704</v>
      </c>
      <c r="I18" s="29"/>
      <c r="J18" s="29" t="s">
        <v>705</v>
      </c>
      <c r="K18" s="29"/>
    </row>
    <row r="19" ht="22.5" customHeight="1" spans="1:11">
      <c r="A19" s="33" t="s">
        <v>716</v>
      </c>
      <c r="B19" s="33"/>
      <c r="C19" s="33"/>
      <c r="D19" s="34"/>
      <c r="E19" s="35"/>
      <c r="F19" s="33"/>
      <c r="G19" s="33"/>
      <c r="H19" s="36"/>
      <c r="I19" s="81"/>
      <c r="J19" s="81"/>
      <c r="K19" s="81"/>
    </row>
    <row r="20" ht="22.5" customHeight="1" spans="1:11">
      <c r="A20" s="28" t="s">
        <v>922</v>
      </c>
      <c r="B20" s="15" t="s">
        <v>923</v>
      </c>
      <c r="C20" s="14" t="s">
        <v>719</v>
      </c>
      <c r="D20" s="37">
        <v>0</v>
      </c>
      <c r="E20" s="17"/>
      <c r="F20" s="18"/>
      <c r="G20" s="18"/>
      <c r="H20" s="19"/>
      <c r="I20" s="29"/>
      <c r="J20" s="29"/>
      <c r="K20" s="29"/>
    </row>
    <row r="21" ht="22.5" customHeight="1" spans="1:11">
      <c r="A21" s="28"/>
      <c r="B21" s="20"/>
      <c r="C21" s="14" t="s">
        <v>720</v>
      </c>
      <c r="D21" s="37">
        <v>0</v>
      </c>
      <c r="E21" s="17"/>
      <c r="F21" s="18"/>
      <c r="G21" s="18"/>
      <c r="H21" s="19"/>
      <c r="I21" s="29"/>
      <c r="J21" s="29"/>
      <c r="K21" s="29"/>
    </row>
    <row r="22" ht="22.5" customHeight="1" spans="1:11">
      <c r="A22" s="28"/>
      <c r="B22" s="20"/>
      <c r="C22" s="14" t="s">
        <v>721</v>
      </c>
      <c r="D22" s="37">
        <f>D20-D21</f>
        <v>0</v>
      </c>
      <c r="E22" s="17" t="s">
        <v>703</v>
      </c>
      <c r="F22" s="22">
        <v>0</v>
      </c>
      <c r="G22" s="22">
        <v>0</v>
      </c>
      <c r="H22" s="23" t="s">
        <v>704</v>
      </c>
      <c r="I22" s="29"/>
      <c r="J22" s="29" t="s">
        <v>705</v>
      </c>
      <c r="K22" s="29"/>
    </row>
    <row r="23" ht="22.5" customHeight="1" spans="1:11">
      <c r="A23" s="28"/>
      <c r="B23" s="20"/>
      <c r="C23" s="14" t="s">
        <v>722</v>
      </c>
      <c r="D23" s="37">
        <v>0</v>
      </c>
      <c r="E23" s="17"/>
      <c r="F23" s="18"/>
      <c r="G23" s="18"/>
      <c r="H23" s="19"/>
      <c r="I23" s="29"/>
      <c r="J23" s="29"/>
      <c r="K23" s="29"/>
    </row>
    <row r="24" ht="22.5" customHeight="1" spans="1:11">
      <c r="A24" s="56"/>
      <c r="B24" s="21"/>
      <c r="C24" s="14" t="s">
        <v>723</v>
      </c>
      <c r="D24" s="37">
        <f>D21-D23</f>
        <v>0</v>
      </c>
      <c r="E24" s="17" t="s">
        <v>703</v>
      </c>
      <c r="F24" s="22">
        <v>0</v>
      </c>
      <c r="G24" s="22">
        <v>0</v>
      </c>
      <c r="H24" s="23" t="s">
        <v>704</v>
      </c>
      <c r="I24" s="29"/>
      <c r="J24" s="29" t="s">
        <v>705</v>
      </c>
      <c r="K24" s="29"/>
    </row>
    <row r="25" ht="22.5" customHeight="1" spans="1:11">
      <c r="A25" s="144" t="s">
        <v>724</v>
      </c>
      <c r="B25" s="145" t="s">
        <v>1089</v>
      </c>
      <c r="C25" s="14" t="s">
        <v>726</v>
      </c>
      <c r="D25" s="37">
        <v>0</v>
      </c>
      <c r="E25" s="17"/>
      <c r="F25" s="18"/>
      <c r="G25" s="18"/>
      <c r="H25" s="75"/>
      <c r="I25" s="86"/>
      <c r="J25" s="86"/>
      <c r="K25" s="29"/>
    </row>
    <row r="26" ht="22.5" customHeight="1" spans="1:11">
      <c r="A26" s="83"/>
      <c r="B26" s="146"/>
      <c r="C26" s="56" t="s">
        <v>1090</v>
      </c>
      <c r="D26" s="45">
        <v>0</v>
      </c>
      <c r="E26" s="46"/>
      <c r="F26" s="46"/>
      <c r="G26" s="139"/>
      <c r="H26" s="119"/>
      <c r="I26" s="150"/>
      <c r="J26" s="150"/>
      <c r="K26" s="151"/>
    </row>
    <row r="27" ht="22.5" customHeight="1" spans="1:11">
      <c r="A27" s="144"/>
      <c r="B27" s="147"/>
      <c r="C27" s="59" t="s">
        <v>1091</v>
      </c>
      <c r="D27" s="148">
        <v>0</v>
      </c>
      <c r="E27" s="63"/>
      <c r="F27" s="64"/>
      <c r="G27" s="64"/>
      <c r="H27" s="65"/>
      <c r="I27" s="87"/>
      <c r="J27" s="87"/>
      <c r="K27" s="29"/>
    </row>
    <row r="28" ht="22.5" customHeight="1" spans="1:11">
      <c r="A28" s="144"/>
      <c r="B28" s="149"/>
      <c r="C28" s="14" t="s">
        <v>728</v>
      </c>
      <c r="D28" s="37">
        <f>(D25+D26)-D27</f>
        <v>0</v>
      </c>
      <c r="E28" s="17" t="s">
        <v>703</v>
      </c>
      <c r="F28" s="22">
        <v>0</v>
      </c>
      <c r="G28" s="22">
        <v>0</v>
      </c>
      <c r="H28" s="23" t="s">
        <v>704</v>
      </c>
      <c r="I28" s="29"/>
      <c r="J28" s="29" t="s">
        <v>705</v>
      </c>
      <c r="K28" s="29"/>
    </row>
    <row r="29" ht="22.5" customHeight="1" spans="1:11">
      <c r="A29" s="59" t="s">
        <v>925</v>
      </c>
      <c r="B29" s="15" t="s">
        <v>926</v>
      </c>
      <c r="C29" s="14" t="s">
        <v>927</v>
      </c>
      <c r="D29" s="37">
        <v>0</v>
      </c>
      <c r="E29" s="17"/>
      <c r="F29" s="18"/>
      <c r="G29" s="18"/>
      <c r="H29" s="19"/>
      <c r="I29" s="29"/>
      <c r="J29" s="29"/>
      <c r="K29" s="29"/>
    </row>
    <row r="30" ht="22.5" customHeight="1" spans="1:11">
      <c r="A30" s="14"/>
      <c r="B30" s="20"/>
      <c r="C30" s="14" t="s">
        <v>928</v>
      </c>
      <c r="D30" s="41">
        <v>0</v>
      </c>
      <c r="E30" s="17"/>
      <c r="F30" s="18"/>
      <c r="G30" s="18"/>
      <c r="H30" s="19"/>
      <c r="I30" s="29"/>
      <c r="J30" s="29"/>
      <c r="K30" s="29"/>
    </row>
    <row r="31" ht="22.5" customHeight="1" spans="1:11">
      <c r="A31" s="14"/>
      <c r="B31" s="21"/>
      <c r="C31" s="14" t="s">
        <v>929</v>
      </c>
      <c r="D31" s="37">
        <f>D29-D30</f>
        <v>0</v>
      </c>
      <c r="E31" s="17" t="s">
        <v>703</v>
      </c>
      <c r="F31" s="22">
        <v>0</v>
      </c>
      <c r="G31" s="22">
        <v>0</v>
      </c>
      <c r="H31" s="23" t="s">
        <v>704</v>
      </c>
      <c r="I31" s="29"/>
      <c r="J31" s="29" t="s">
        <v>705</v>
      </c>
      <c r="K31" s="29"/>
    </row>
    <row r="32" ht="22.5" customHeight="1" spans="1:11">
      <c r="A32" s="14" t="s">
        <v>930</v>
      </c>
      <c r="B32" s="11" t="s">
        <v>730</v>
      </c>
      <c r="C32" s="14" t="s">
        <v>731</v>
      </c>
      <c r="D32" s="37">
        <v>0</v>
      </c>
      <c r="E32" s="17"/>
      <c r="F32" s="18"/>
      <c r="G32" s="18"/>
      <c r="H32" s="19"/>
      <c r="I32" s="29"/>
      <c r="J32" s="29"/>
      <c r="K32" s="29"/>
    </row>
    <row r="33" ht="22.5" customHeight="1" spans="1:11">
      <c r="A33" s="14"/>
      <c r="B33" s="32"/>
      <c r="C33" s="14" t="s">
        <v>732</v>
      </c>
      <c r="D33" s="37">
        <v>0</v>
      </c>
      <c r="E33" s="17"/>
      <c r="F33" s="18"/>
      <c r="G33" s="18"/>
      <c r="H33" s="19"/>
      <c r="I33" s="29"/>
      <c r="J33" s="29"/>
      <c r="K33" s="29"/>
    </row>
    <row r="34" ht="22.5" customHeight="1" spans="1:11">
      <c r="A34" s="14"/>
      <c r="B34" s="13"/>
      <c r="C34" s="14" t="s">
        <v>733</v>
      </c>
      <c r="D34" s="37">
        <f>D32-D33</f>
        <v>0</v>
      </c>
      <c r="E34" s="17" t="s">
        <v>703</v>
      </c>
      <c r="F34" s="22">
        <v>0</v>
      </c>
      <c r="G34" s="22">
        <v>0</v>
      </c>
      <c r="H34" s="23" t="s">
        <v>704</v>
      </c>
      <c r="I34" s="29"/>
      <c r="J34" s="29" t="s">
        <v>705</v>
      </c>
      <c r="K34" s="29"/>
    </row>
    <row r="35" ht="22.5" customHeight="1" spans="1:11">
      <c r="A35" s="14" t="s">
        <v>741</v>
      </c>
      <c r="B35" s="15" t="s">
        <v>934</v>
      </c>
      <c r="C35" s="14" t="s">
        <v>743</v>
      </c>
      <c r="D35" s="37">
        <v>0</v>
      </c>
      <c r="E35" s="17"/>
      <c r="F35" s="18"/>
      <c r="G35" s="18"/>
      <c r="H35" s="19"/>
      <c r="I35" s="29"/>
      <c r="J35" s="29"/>
      <c r="K35" s="29"/>
    </row>
    <row r="36" ht="22.5" customHeight="1" spans="1:11">
      <c r="A36" s="14"/>
      <c r="B36" s="20"/>
      <c r="C36" s="14" t="s">
        <v>935</v>
      </c>
      <c r="D36" s="41">
        <v>0</v>
      </c>
      <c r="E36" s="17"/>
      <c r="F36" s="18"/>
      <c r="G36" s="18"/>
      <c r="H36" s="19"/>
      <c r="I36" s="29"/>
      <c r="J36" s="29"/>
      <c r="K36" s="29"/>
    </row>
    <row r="37" ht="22.5" customHeight="1" spans="1:11">
      <c r="A37" s="14"/>
      <c r="B37" s="20"/>
      <c r="C37" s="14" t="s">
        <v>936</v>
      </c>
      <c r="D37" s="37">
        <f>D35-D36</f>
        <v>0</v>
      </c>
      <c r="E37" s="17" t="s">
        <v>703</v>
      </c>
      <c r="F37" s="22">
        <v>0</v>
      </c>
      <c r="G37" s="22">
        <v>0</v>
      </c>
      <c r="H37" s="23" t="s">
        <v>704</v>
      </c>
      <c r="I37" s="29"/>
      <c r="J37" s="29" t="s">
        <v>705</v>
      </c>
      <c r="K37" s="29"/>
    </row>
    <row r="38" ht="22.5" customHeight="1" spans="1:11">
      <c r="A38" s="14"/>
      <c r="B38" s="20"/>
      <c r="C38" s="14" t="s">
        <v>748</v>
      </c>
      <c r="D38" s="37">
        <v>0</v>
      </c>
      <c r="E38" s="17"/>
      <c r="F38" s="18"/>
      <c r="G38" s="18"/>
      <c r="H38" s="19"/>
      <c r="I38" s="29"/>
      <c r="J38" s="29"/>
      <c r="K38" s="29"/>
    </row>
    <row r="39" ht="22.5" customHeight="1" spans="1:11">
      <c r="A39" s="14"/>
      <c r="B39" s="21"/>
      <c r="C39" s="14" t="s">
        <v>937</v>
      </c>
      <c r="D39" s="37">
        <f>D35-D38</f>
        <v>0</v>
      </c>
      <c r="E39" s="17" t="s">
        <v>703</v>
      </c>
      <c r="F39" s="22">
        <v>0</v>
      </c>
      <c r="G39" s="22">
        <v>0</v>
      </c>
      <c r="H39" s="23" t="s">
        <v>704</v>
      </c>
      <c r="I39" s="29"/>
      <c r="J39" s="29" t="s">
        <v>705</v>
      </c>
      <c r="K39" s="29"/>
    </row>
    <row r="40" ht="22.5" customHeight="1" spans="1:11">
      <c r="A40" s="14" t="s">
        <v>750</v>
      </c>
      <c r="B40" s="15" t="s">
        <v>934</v>
      </c>
      <c r="C40" s="14" t="s">
        <v>752</v>
      </c>
      <c r="D40" s="37">
        <v>0</v>
      </c>
      <c r="E40" s="17"/>
      <c r="F40" s="18"/>
      <c r="G40" s="18"/>
      <c r="H40" s="19"/>
      <c r="I40" s="29"/>
      <c r="J40" s="29"/>
      <c r="K40" s="29"/>
    </row>
    <row r="41" ht="22.5" customHeight="1" spans="1:11">
      <c r="A41" s="14"/>
      <c r="B41" s="20"/>
      <c r="C41" s="14" t="s">
        <v>941</v>
      </c>
      <c r="D41" s="41">
        <v>0</v>
      </c>
      <c r="E41" s="17"/>
      <c r="F41" s="18"/>
      <c r="G41" s="18"/>
      <c r="H41" s="19"/>
      <c r="I41" s="29"/>
      <c r="J41" s="29"/>
      <c r="K41" s="29"/>
    </row>
    <row r="42" ht="22.5" customHeight="1" spans="1:11">
      <c r="A42" s="14"/>
      <c r="B42" s="20"/>
      <c r="C42" s="14" t="s">
        <v>942</v>
      </c>
      <c r="D42" s="37">
        <f>D40-D41</f>
        <v>0</v>
      </c>
      <c r="E42" s="17" t="s">
        <v>703</v>
      </c>
      <c r="F42" s="22">
        <v>0</v>
      </c>
      <c r="G42" s="22">
        <v>0</v>
      </c>
      <c r="H42" s="23" t="s">
        <v>704</v>
      </c>
      <c r="I42" s="29"/>
      <c r="J42" s="29" t="s">
        <v>705</v>
      </c>
      <c r="K42" s="29"/>
    </row>
    <row r="43" ht="22.5" customHeight="1" spans="1:11">
      <c r="A43" s="14"/>
      <c r="B43" s="20"/>
      <c r="C43" s="14" t="s">
        <v>756</v>
      </c>
      <c r="D43" s="37">
        <v>0</v>
      </c>
      <c r="E43" s="17"/>
      <c r="F43" s="18"/>
      <c r="G43" s="18"/>
      <c r="H43" s="19"/>
      <c r="I43" s="29"/>
      <c r="J43" s="29"/>
      <c r="K43" s="29"/>
    </row>
    <row r="44" ht="22.5" customHeight="1" spans="1:11">
      <c r="A44" s="14"/>
      <c r="B44" s="21"/>
      <c r="C44" s="14" t="s">
        <v>943</v>
      </c>
      <c r="D44" s="37">
        <f>D40-D43</f>
        <v>0</v>
      </c>
      <c r="E44" s="17" t="s">
        <v>703</v>
      </c>
      <c r="F44" s="22">
        <v>0</v>
      </c>
      <c r="G44" s="22">
        <v>0</v>
      </c>
      <c r="H44" s="23" t="s">
        <v>704</v>
      </c>
      <c r="I44" s="29"/>
      <c r="J44" s="29" t="s">
        <v>705</v>
      </c>
      <c r="K44" s="29"/>
    </row>
    <row r="45" ht="22.5" customHeight="1" spans="1:11">
      <c r="A45" s="33" t="s">
        <v>758</v>
      </c>
      <c r="B45" s="33"/>
      <c r="C45" s="33"/>
      <c r="D45" s="34"/>
      <c r="E45" s="35"/>
      <c r="F45" s="33"/>
      <c r="G45" s="33"/>
      <c r="H45" s="36"/>
      <c r="I45" s="81"/>
      <c r="J45" s="81"/>
      <c r="K45" s="81"/>
    </row>
    <row r="46" ht="22.5" customHeight="1" spans="1:11">
      <c r="A46" s="28" t="s">
        <v>759</v>
      </c>
      <c r="B46" s="15" t="s">
        <v>760</v>
      </c>
      <c r="C46" s="14" t="s">
        <v>761</v>
      </c>
      <c r="D46" s="37">
        <v>0</v>
      </c>
      <c r="E46" s="17"/>
      <c r="F46" s="18"/>
      <c r="G46" s="18"/>
      <c r="H46" s="19"/>
      <c r="I46" s="29"/>
      <c r="J46" s="29"/>
      <c r="K46" s="29"/>
    </row>
    <row r="47" ht="22.5" customHeight="1" spans="1:11">
      <c r="A47" s="28"/>
      <c r="B47" s="20"/>
      <c r="C47" s="14" t="s">
        <v>762</v>
      </c>
      <c r="D47" s="37">
        <v>0</v>
      </c>
      <c r="E47" s="17"/>
      <c r="F47" s="18"/>
      <c r="G47" s="18"/>
      <c r="H47" s="19"/>
      <c r="I47" s="29"/>
      <c r="J47" s="29"/>
      <c r="K47" s="29"/>
    </row>
    <row r="48" ht="22.5" customHeight="1" spans="1:11">
      <c r="A48" s="28"/>
      <c r="B48" s="20"/>
      <c r="C48" s="14" t="s">
        <v>763</v>
      </c>
      <c r="D48" s="37">
        <f>IF(D46=0,0,D47/D46)*100</f>
        <v>0</v>
      </c>
      <c r="E48" s="17" t="s">
        <v>703</v>
      </c>
      <c r="F48" s="22">
        <v>95</v>
      </c>
      <c r="G48" s="22">
        <v>105</v>
      </c>
      <c r="H48" s="23" t="s">
        <v>704</v>
      </c>
      <c r="I48" s="29"/>
      <c r="J48" s="29" t="s">
        <v>705</v>
      </c>
      <c r="K48" s="29"/>
    </row>
    <row r="49" ht="22.5" customHeight="1" spans="1:11">
      <c r="A49" s="28"/>
      <c r="B49" s="20"/>
      <c r="C49" s="14" t="s">
        <v>764</v>
      </c>
      <c r="D49" s="37">
        <v>0</v>
      </c>
      <c r="E49" s="17"/>
      <c r="F49" s="18"/>
      <c r="G49" s="18"/>
      <c r="H49" s="19"/>
      <c r="I49" s="29"/>
      <c r="J49" s="29"/>
      <c r="K49" s="29"/>
    </row>
    <row r="50" ht="22.5" customHeight="1" spans="1:11">
      <c r="A50" s="28"/>
      <c r="B50" s="21"/>
      <c r="C50" s="14" t="s">
        <v>765</v>
      </c>
      <c r="D50" s="37">
        <f>IF(D49=0,0,D47/D49-1)*100</f>
        <v>0</v>
      </c>
      <c r="E50" s="17" t="s">
        <v>703</v>
      </c>
      <c r="F50" s="22">
        <v>5</v>
      </c>
      <c r="G50" s="22">
        <v>20</v>
      </c>
      <c r="H50" s="23" t="s">
        <v>704</v>
      </c>
      <c r="I50" s="29"/>
      <c r="J50" s="29" t="s">
        <v>705</v>
      </c>
      <c r="K50" s="29"/>
    </row>
    <row r="51" ht="22.5" customHeight="1" spans="1:11">
      <c r="A51" s="28" t="s">
        <v>1092</v>
      </c>
      <c r="B51" s="15" t="s">
        <v>1093</v>
      </c>
      <c r="C51" s="14" t="s">
        <v>761</v>
      </c>
      <c r="D51" s="37">
        <v>0</v>
      </c>
      <c r="E51" s="17"/>
      <c r="F51" s="18"/>
      <c r="G51" s="18"/>
      <c r="H51" s="19"/>
      <c r="I51" s="29"/>
      <c r="J51" s="29"/>
      <c r="K51" s="29"/>
    </row>
    <row r="52" ht="22.5" customHeight="1" spans="1:11">
      <c r="A52" s="28"/>
      <c r="B52" s="20"/>
      <c r="C52" s="14" t="s">
        <v>762</v>
      </c>
      <c r="D52" s="37">
        <v>0</v>
      </c>
      <c r="E52" s="17"/>
      <c r="F52" s="18"/>
      <c r="G52" s="18"/>
      <c r="H52" s="19"/>
      <c r="I52" s="29"/>
      <c r="J52" s="29"/>
      <c r="K52" s="29"/>
    </row>
    <row r="53" ht="22.5" customHeight="1" spans="1:11">
      <c r="A53" s="28"/>
      <c r="B53" s="20"/>
      <c r="C53" s="14" t="s">
        <v>763</v>
      </c>
      <c r="D53" s="37">
        <f>IF(D51=0,0,D52/D51)*100</f>
        <v>0</v>
      </c>
      <c r="E53" s="17" t="s">
        <v>703</v>
      </c>
      <c r="F53" s="22">
        <v>95</v>
      </c>
      <c r="G53" s="22">
        <v>105</v>
      </c>
      <c r="H53" s="23" t="s">
        <v>704</v>
      </c>
      <c r="I53" s="29"/>
      <c r="J53" s="29" t="s">
        <v>705</v>
      </c>
      <c r="K53" s="29"/>
    </row>
    <row r="54" ht="22.5" customHeight="1" spans="1:11">
      <c r="A54" s="28"/>
      <c r="B54" s="20"/>
      <c r="C54" s="14" t="s">
        <v>764</v>
      </c>
      <c r="D54" s="37">
        <v>0</v>
      </c>
      <c r="E54" s="17"/>
      <c r="F54" s="18"/>
      <c r="G54" s="18"/>
      <c r="H54" s="19"/>
      <c r="I54" s="29"/>
      <c r="J54" s="29"/>
      <c r="K54" s="29"/>
    </row>
    <row r="55" ht="22.5" customHeight="1" spans="1:11">
      <c r="A55" s="28"/>
      <c r="B55" s="21"/>
      <c r="C55" s="14" t="s">
        <v>765</v>
      </c>
      <c r="D55" s="37">
        <f>IF(D54=0,0,D52/D54-1)*100</f>
        <v>0</v>
      </c>
      <c r="E55" s="17" t="s">
        <v>703</v>
      </c>
      <c r="F55" s="22">
        <v>5</v>
      </c>
      <c r="G55" s="22">
        <v>20</v>
      </c>
      <c r="H55" s="23" t="s">
        <v>704</v>
      </c>
      <c r="I55" s="29"/>
      <c r="J55" s="29" t="s">
        <v>705</v>
      </c>
      <c r="K55" s="29"/>
    </row>
    <row r="56" ht="22.5" customHeight="1" spans="1:11">
      <c r="A56" s="28" t="s">
        <v>1094</v>
      </c>
      <c r="B56" s="15" t="s">
        <v>1095</v>
      </c>
      <c r="C56" s="14" t="s">
        <v>761</v>
      </c>
      <c r="D56" s="37">
        <v>0</v>
      </c>
      <c r="E56" s="17"/>
      <c r="F56" s="18"/>
      <c r="G56" s="18"/>
      <c r="H56" s="19"/>
      <c r="I56" s="29"/>
      <c r="J56" s="29"/>
      <c r="K56" s="29"/>
    </row>
    <row r="57" ht="22.5" customHeight="1" spans="1:11">
      <c r="A57" s="28"/>
      <c r="B57" s="20"/>
      <c r="C57" s="14" t="s">
        <v>762</v>
      </c>
      <c r="D57" s="37">
        <v>0</v>
      </c>
      <c r="E57" s="17"/>
      <c r="F57" s="18"/>
      <c r="G57" s="18"/>
      <c r="H57" s="19"/>
      <c r="I57" s="29"/>
      <c r="J57" s="29"/>
      <c r="K57" s="29"/>
    </row>
    <row r="58" ht="22.5" customHeight="1" spans="1:11">
      <c r="A58" s="28"/>
      <c r="B58" s="20"/>
      <c r="C58" s="14" t="s">
        <v>763</v>
      </c>
      <c r="D58" s="37">
        <f>IF(D56=0,0,D57/D56)*100</f>
        <v>0</v>
      </c>
      <c r="E58" s="17" t="s">
        <v>703</v>
      </c>
      <c r="F58" s="22">
        <v>95</v>
      </c>
      <c r="G58" s="22">
        <v>105</v>
      </c>
      <c r="H58" s="23" t="s">
        <v>704</v>
      </c>
      <c r="I58" s="29"/>
      <c r="J58" s="29" t="s">
        <v>705</v>
      </c>
      <c r="K58" s="29"/>
    </row>
    <row r="59" ht="22.5" customHeight="1" spans="1:11">
      <c r="A59" s="28"/>
      <c r="B59" s="20"/>
      <c r="C59" s="14" t="s">
        <v>764</v>
      </c>
      <c r="D59" s="37">
        <v>0</v>
      </c>
      <c r="E59" s="17"/>
      <c r="F59" s="18"/>
      <c r="G59" s="18"/>
      <c r="H59" s="19"/>
      <c r="I59" s="29"/>
      <c r="J59" s="29"/>
      <c r="K59" s="29"/>
    </row>
    <row r="60" ht="27" customHeight="1" spans="1:11">
      <c r="A60" s="28"/>
      <c r="B60" s="21"/>
      <c r="C60" s="14" t="s">
        <v>765</v>
      </c>
      <c r="D60" s="37">
        <f>IF(D59=0,0,D57/D59-1)*100</f>
        <v>0</v>
      </c>
      <c r="E60" s="17" t="s">
        <v>703</v>
      </c>
      <c r="F60" s="22">
        <v>5</v>
      </c>
      <c r="G60" s="22">
        <v>20</v>
      </c>
      <c r="H60" s="23" t="s">
        <v>704</v>
      </c>
      <c r="I60" s="29"/>
      <c r="J60" s="29" t="s">
        <v>705</v>
      </c>
      <c r="K60" s="29"/>
    </row>
    <row r="61" ht="22.5" customHeight="1" spans="1:11">
      <c r="A61" s="28" t="s">
        <v>772</v>
      </c>
      <c r="B61" s="15" t="s">
        <v>1096</v>
      </c>
      <c r="C61" s="14" t="s">
        <v>762</v>
      </c>
      <c r="D61" s="37">
        <v>0</v>
      </c>
      <c r="E61" s="17"/>
      <c r="F61" s="18"/>
      <c r="G61" s="18"/>
      <c r="H61" s="19"/>
      <c r="I61" s="29"/>
      <c r="J61" s="29"/>
      <c r="K61" s="29"/>
    </row>
    <row r="62" ht="22.5" customHeight="1" spans="1:11">
      <c r="A62" s="28"/>
      <c r="B62" s="20"/>
      <c r="C62" s="14" t="s">
        <v>764</v>
      </c>
      <c r="D62" s="37">
        <v>0</v>
      </c>
      <c r="E62" s="17"/>
      <c r="F62" s="18"/>
      <c r="G62" s="18"/>
      <c r="H62" s="19"/>
      <c r="I62" s="29"/>
      <c r="J62" s="29"/>
      <c r="K62" s="29"/>
    </row>
    <row r="63" ht="22.5" customHeight="1" spans="1:11">
      <c r="A63" s="28"/>
      <c r="B63" s="21"/>
      <c r="C63" s="14" t="s">
        <v>765</v>
      </c>
      <c r="D63" s="37">
        <f>IF(D62=0,0,D61/D62-1)*100</f>
        <v>0</v>
      </c>
      <c r="E63" s="17"/>
      <c r="F63" s="18"/>
      <c r="G63" s="18"/>
      <c r="H63" s="19"/>
      <c r="I63" s="29"/>
      <c r="J63" s="29"/>
      <c r="K63" s="29"/>
    </row>
    <row r="64" ht="22.5" customHeight="1" spans="1:11">
      <c r="A64" s="28" t="s">
        <v>775</v>
      </c>
      <c r="B64" s="15" t="s">
        <v>1097</v>
      </c>
      <c r="C64" s="14" t="s">
        <v>762</v>
      </c>
      <c r="D64" s="37">
        <v>0</v>
      </c>
      <c r="E64" s="17"/>
      <c r="F64" s="18"/>
      <c r="G64" s="18"/>
      <c r="H64" s="19"/>
      <c r="I64" s="29"/>
      <c r="J64" s="29"/>
      <c r="K64" s="29"/>
    </row>
    <row r="65" ht="22.5" customHeight="1" spans="1:11">
      <c r="A65" s="28"/>
      <c r="B65" s="20"/>
      <c r="C65" s="14" t="s">
        <v>764</v>
      </c>
      <c r="D65" s="37">
        <v>0</v>
      </c>
      <c r="E65" s="17"/>
      <c r="F65" s="18"/>
      <c r="G65" s="18"/>
      <c r="H65" s="19"/>
      <c r="I65" s="29"/>
      <c r="J65" s="29"/>
      <c r="K65" s="29"/>
    </row>
    <row r="66" ht="22.5" customHeight="1" spans="1:11">
      <c r="A66" s="28"/>
      <c r="B66" s="21"/>
      <c r="C66" s="14" t="s">
        <v>765</v>
      </c>
      <c r="D66" s="37">
        <f>IF(D65=0,0,D64/D65-1)*100</f>
        <v>0</v>
      </c>
      <c r="E66" s="17"/>
      <c r="F66" s="18"/>
      <c r="G66" s="18"/>
      <c r="H66" s="19"/>
      <c r="I66" s="29"/>
      <c r="J66" s="29"/>
      <c r="K66" s="29"/>
    </row>
    <row r="67" ht="22.5" customHeight="1" spans="1:11">
      <c r="A67" s="28" t="s">
        <v>1053</v>
      </c>
      <c r="B67" s="15" t="s">
        <v>1098</v>
      </c>
      <c r="C67" s="14" t="s">
        <v>762</v>
      </c>
      <c r="D67" s="37">
        <v>0</v>
      </c>
      <c r="E67" s="17"/>
      <c r="F67" s="18"/>
      <c r="G67" s="18"/>
      <c r="H67" s="19"/>
      <c r="I67" s="29"/>
      <c r="J67" s="29"/>
      <c r="K67" s="29"/>
    </row>
    <row r="68" ht="22.5" customHeight="1" spans="1:11">
      <c r="A68" s="28"/>
      <c r="B68" s="20"/>
      <c r="C68" s="14" t="s">
        <v>764</v>
      </c>
      <c r="D68" s="37">
        <v>0</v>
      </c>
      <c r="E68" s="17"/>
      <c r="F68" s="18"/>
      <c r="G68" s="18"/>
      <c r="H68" s="19"/>
      <c r="I68" s="29"/>
      <c r="J68" s="29"/>
      <c r="K68" s="29"/>
    </row>
    <row r="69" ht="22.5" customHeight="1" spans="1:11">
      <c r="A69" s="28"/>
      <c r="B69" s="21"/>
      <c r="C69" s="14" t="s">
        <v>765</v>
      </c>
      <c r="D69" s="37">
        <f>IF(D68=0,0,D67/D68-1)*100</f>
        <v>0</v>
      </c>
      <c r="E69" s="17"/>
      <c r="F69" s="18"/>
      <c r="G69" s="18"/>
      <c r="H69" s="19"/>
      <c r="I69" s="29"/>
      <c r="J69" s="29"/>
      <c r="K69" s="29"/>
    </row>
    <row r="70" ht="22.5" customHeight="1" spans="1:11">
      <c r="A70" s="28" t="s">
        <v>781</v>
      </c>
      <c r="B70" s="15" t="s">
        <v>1099</v>
      </c>
      <c r="C70" s="14" t="s">
        <v>761</v>
      </c>
      <c r="D70" s="37">
        <v>0</v>
      </c>
      <c r="E70" s="17"/>
      <c r="F70" s="18"/>
      <c r="G70" s="18"/>
      <c r="H70" s="19"/>
      <c r="I70" s="29"/>
      <c r="J70" s="29"/>
      <c r="K70" s="29"/>
    </row>
    <row r="71" ht="22.5" customHeight="1" spans="1:11">
      <c r="A71" s="28"/>
      <c r="B71" s="20"/>
      <c r="C71" s="14" t="s">
        <v>762</v>
      </c>
      <c r="D71" s="37">
        <v>0</v>
      </c>
      <c r="E71" s="17"/>
      <c r="F71" s="18"/>
      <c r="G71" s="18"/>
      <c r="H71" s="19"/>
      <c r="I71" s="29"/>
      <c r="J71" s="29"/>
      <c r="K71" s="29"/>
    </row>
    <row r="72" ht="22.5" customHeight="1" spans="1:11">
      <c r="A72" s="28"/>
      <c r="B72" s="20"/>
      <c r="C72" s="28" t="s">
        <v>1100</v>
      </c>
      <c r="D72" s="37">
        <v>0</v>
      </c>
      <c r="E72" s="17"/>
      <c r="F72" s="18"/>
      <c r="G72" s="18"/>
      <c r="H72" s="19"/>
      <c r="I72" s="29"/>
      <c r="J72" s="29"/>
      <c r="K72" s="29"/>
    </row>
    <row r="73" ht="22.5" customHeight="1" spans="1:11">
      <c r="A73" s="28"/>
      <c r="B73" s="20"/>
      <c r="C73" s="14" t="s">
        <v>1101</v>
      </c>
      <c r="D73" s="37">
        <f>D71-D72</f>
        <v>0</v>
      </c>
      <c r="E73" s="17" t="s">
        <v>703</v>
      </c>
      <c r="F73" s="22">
        <v>0</v>
      </c>
      <c r="G73" s="22">
        <v>0</v>
      </c>
      <c r="H73" s="23" t="s">
        <v>704</v>
      </c>
      <c r="I73" s="29"/>
      <c r="J73" s="29" t="s">
        <v>705</v>
      </c>
      <c r="K73" s="29"/>
    </row>
    <row r="74" ht="22.5" customHeight="1" spans="1:11">
      <c r="A74" s="28"/>
      <c r="B74" s="21"/>
      <c r="C74" s="14" t="s">
        <v>763</v>
      </c>
      <c r="D74" s="37">
        <f>IF(D70=0,0,D71/D70)*100</f>
        <v>0</v>
      </c>
      <c r="E74" s="17" t="s">
        <v>703</v>
      </c>
      <c r="F74" s="22">
        <v>95</v>
      </c>
      <c r="G74" s="22">
        <v>105</v>
      </c>
      <c r="H74" s="23" t="s">
        <v>704</v>
      </c>
      <c r="I74" s="29"/>
      <c r="J74" s="29" t="s">
        <v>705</v>
      </c>
      <c r="K74" s="29"/>
    </row>
    <row r="75" ht="22.5" customHeight="1" spans="1:11">
      <c r="A75" s="28" t="s">
        <v>788</v>
      </c>
      <c r="B75" s="15" t="s">
        <v>1102</v>
      </c>
      <c r="C75" s="14" t="s">
        <v>761</v>
      </c>
      <c r="D75" s="37">
        <v>0</v>
      </c>
      <c r="E75" s="17"/>
      <c r="F75" s="18"/>
      <c r="G75" s="18"/>
      <c r="H75" s="19"/>
      <c r="I75" s="29"/>
      <c r="J75" s="29"/>
      <c r="K75" s="29"/>
    </row>
    <row r="76" ht="22.5" customHeight="1" spans="1:11">
      <c r="A76" s="28"/>
      <c r="B76" s="20"/>
      <c r="C76" s="14" t="s">
        <v>762</v>
      </c>
      <c r="D76" s="37">
        <v>0</v>
      </c>
      <c r="E76" s="17"/>
      <c r="F76" s="18"/>
      <c r="G76" s="18"/>
      <c r="H76" s="19"/>
      <c r="I76" s="29"/>
      <c r="J76" s="29"/>
      <c r="K76" s="29"/>
    </row>
    <row r="77" ht="22.5" customHeight="1" spans="1:11">
      <c r="A77" s="28"/>
      <c r="B77" s="20"/>
      <c r="C77" s="14" t="s">
        <v>763</v>
      </c>
      <c r="D77" s="37">
        <f>IF(D75=0,0,D76/D75)*100</f>
        <v>0</v>
      </c>
      <c r="E77" s="17" t="s">
        <v>703</v>
      </c>
      <c r="F77" s="22">
        <v>95</v>
      </c>
      <c r="G77" s="22">
        <v>105</v>
      </c>
      <c r="H77" s="23" t="s">
        <v>704</v>
      </c>
      <c r="I77" s="29"/>
      <c r="J77" s="29" t="s">
        <v>705</v>
      </c>
      <c r="K77" s="29"/>
    </row>
    <row r="78" ht="22.5" customHeight="1" spans="1:11">
      <c r="A78" s="28"/>
      <c r="B78" s="20"/>
      <c r="C78" s="14" t="s">
        <v>764</v>
      </c>
      <c r="D78" s="37">
        <v>0</v>
      </c>
      <c r="E78" s="17"/>
      <c r="F78" s="18"/>
      <c r="G78" s="18"/>
      <c r="H78" s="19"/>
      <c r="I78" s="29"/>
      <c r="J78" s="29"/>
      <c r="K78" s="29"/>
    </row>
    <row r="79" ht="22.5" customHeight="1" spans="1:11">
      <c r="A79" s="28"/>
      <c r="B79" s="21"/>
      <c r="C79" s="14" t="s">
        <v>765</v>
      </c>
      <c r="D79" s="37">
        <f>IF(D78=0,0,D76/D78-1)*100</f>
        <v>0</v>
      </c>
      <c r="E79" s="17" t="s">
        <v>703</v>
      </c>
      <c r="F79" s="22">
        <v>-30</v>
      </c>
      <c r="G79" s="22">
        <v>30</v>
      </c>
      <c r="H79" s="23" t="s">
        <v>704</v>
      </c>
      <c r="I79" s="29"/>
      <c r="J79" s="29" t="s">
        <v>705</v>
      </c>
      <c r="K79" s="29"/>
    </row>
    <row r="80" ht="22.5" customHeight="1" spans="1:11">
      <c r="A80" s="28" t="s">
        <v>790</v>
      </c>
      <c r="B80" s="15" t="s">
        <v>760</v>
      </c>
      <c r="C80" s="14" t="s">
        <v>761</v>
      </c>
      <c r="D80" s="37">
        <v>0</v>
      </c>
      <c r="E80" s="17"/>
      <c r="F80" s="18"/>
      <c r="G80" s="18"/>
      <c r="H80" s="19"/>
      <c r="I80" s="29"/>
      <c r="J80" s="29"/>
      <c r="K80" s="29"/>
    </row>
    <row r="81" ht="22.5" customHeight="1" spans="1:11">
      <c r="A81" s="28"/>
      <c r="B81" s="20"/>
      <c r="C81" s="14" t="s">
        <v>762</v>
      </c>
      <c r="D81" s="37">
        <v>0</v>
      </c>
      <c r="E81" s="17"/>
      <c r="F81" s="18"/>
      <c r="G81" s="18"/>
      <c r="H81" s="19"/>
      <c r="I81" s="29"/>
      <c r="J81" s="29"/>
      <c r="K81" s="29"/>
    </row>
    <row r="82" ht="21.75" customHeight="1" spans="1:11">
      <c r="A82" s="28"/>
      <c r="B82" s="20"/>
      <c r="C82" s="14" t="s">
        <v>763</v>
      </c>
      <c r="D82" s="37">
        <f>IF(D80=0,0,D81/D80)*100</f>
        <v>0</v>
      </c>
      <c r="E82" s="17" t="s">
        <v>703</v>
      </c>
      <c r="F82" s="22">
        <v>95</v>
      </c>
      <c r="G82" s="22">
        <v>105</v>
      </c>
      <c r="H82" s="23" t="s">
        <v>704</v>
      </c>
      <c r="I82" s="29"/>
      <c r="J82" s="29" t="s">
        <v>705</v>
      </c>
      <c r="K82" s="29"/>
    </row>
    <row r="83" ht="22.5" customHeight="1" spans="1:11">
      <c r="A83" s="28"/>
      <c r="B83" s="20"/>
      <c r="C83" s="14" t="s">
        <v>764</v>
      </c>
      <c r="D83" s="37">
        <v>0</v>
      </c>
      <c r="E83" s="17"/>
      <c r="F83" s="18"/>
      <c r="G83" s="18"/>
      <c r="H83" s="19"/>
      <c r="I83" s="29"/>
      <c r="J83" s="29"/>
      <c r="K83" s="29"/>
    </row>
    <row r="84" ht="22.5" customHeight="1" spans="1:11">
      <c r="A84" s="28"/>
      <c r="B84" s="21"/>
      <c r="C84" s="14" t="s">
        <v>765</v>
      </c>
      <c r="D84" s="37">
        <f>IF(D83=0,0,D81/D83-1)*100</f>
        <v>0</v>
      </c>
      <c r="E84" s="17" t="s">
        <v>703</v>
      </c>
      <c r="F84" s="22">
        <v>0</v>
      </c>
      <c r="G84" s="22">
        <v>20</v>
      </c>
      <c r="H84" s="23" t="s">
        <v>704</v>
      </c>
      <c r="I84" s="29"/>
      <c r="J84" s="29" t="s">
        <v>705</v>
      </c>
      <c r="K84" s="29"/>
    </row>
    <row r="85" ht="22.5" customHeight="1" spans="1:11">
      <c r="A85" s="28" t="s">
        <v>1103</v>
      </c>
      <c r="B85" s="15" t="s">
        <v>1104</v>
      </c>
      <c r="C85" s="14" t="s">
        <v>761</v>
      </c>
      <c r="D85" s="37">
        <v>0</v>
      </c>
      <c r="E85" s="17"/>
      <c r="F85" s="18"/>
      <c r="G85" s="18"/>
      <c r="H85" s="19"/>
      <c r="I85" s="29"/>
      <c r="J85" s="29"/>
      <c r="K85" s="29"/>
    </row>
    <row r="86" ht="22.5" customHeight="1" spans="1:11">
      <c r="A86" s="28"/>
      <c r="B86" s="20"/>
      <c r="C86" s="14" t="s">
        <v>762</v>
      </c>
      <c r="D86" s="37">
        <v>0</v>
      </c>
      <c r="E86" s="17"/>
      <c r="F86" s="18"/>
      <c r="G86" s="18"/>
      <c r="H86" s="19"/>
      <c r="I86" s="29"/>
      <c r="J86" s="29"/>
      <c r="K86" s="29"/>
    </row>
    <row r="87" ht="22.5" customHeight="1" spans="1:11">
      <c r="A87" s="28"/>
      <c r="B87" s="20"/>
      <c r="C87" s="14" t="s">
        <v>763</v>
      </c>
      <c r="D87" s="37">
        <f>IF(D85=0,0,D86/D85)*100</f>
        <v>0</v>
      </c>
      <c r="E87" s="17" t="s">
        <v>703</v>
      </c>
      <c r="F87" s="22">
        <v>95</v>
      </c>
      <c r="G87" s="22">
        <v>105</v>
      </c>
      <c r="H87" s="23" t="s">
        <v>704</v>
      </c>
      <c r="I87" s="29"/>
      <c r="J87" s="29" t="s">
        <v>705</v>
      </c>
      <c r="K87" s="29"/>
    </row>
    <row r="88" ht="22.5" customHeight="1" spans="1:11">
      <c r="A88" s="28"/>
      <c r="B88" s="20"/>
      <c r="C88" s="14" t="s">
        <v>764</v>
      </c>
      <c r="D88" s="37">
        <v>0</v>
      </c>
      <c r="E88" s="17"/>
      <c r="F88" s="18"/>
      <c r="G88" s="18"/>
      <c r="H88" s="19"/>
      <c r="I88" s="29"/>
      <c r="J88" s="29"/>
      <c r="K88" s="29"/>
    </row>
    <row r="89" ht="22.5" customHeight="1" spans="1:11">
      <c r="A89" s="28"/>
      <c r="B89" s="21"/>
      <c r="C89" s="14" t="s">
        <v>765</v>
      </c>
      <c r="D89" s="37">
        <f>IF(D88=0,0,D86/D88-1)*100</f>
        <v>0</v>
      </c>
      <c r="E89" s="17" t="s">
        <v>703</v>
      </c>
      <c r="F89" s="22">
        <v>0</v>
      </c>
      <c r="G89" s="22">
        <v>20</v>
      </c>
      <c r="H89" s="23" t="s">
        <v>704</v>
      </c>
      <c r="I89" s="29"/>
      <c r="J89" s="29" t="s">
        <v>705</v>
      </c>
      <c r="K89" s="29"/>
    </row>
    <row r="90" ht="22.5" customHeight="1" spans="1:11">
      <c r="A90" s="28" t="s">
        <v>1105</v>
      </c>
      <c r="B90" s="15" t="s">
        <v>1106</v>
      </c>
      <c r="C90" s="14" t="s">
        <v>761</v>
      </c>
      <c r="D90" s="37">
        <v>0</v>
      </c>
      <c r="E90" s="17"/>
      <c r="F90" s="18"/>
      <c r="G90" s="18"/>
      <c r="H90" s="19"/>
      <c r="I90" s="29"/>
      <c r="J90" s="29"/>
      <c r="K90" s="29"/>
    </row>
    <row r="91" ht="22.5" customHeight="1" spans="1:11">
      <c r="A91" s="28"/>
      <c r="B91" s="20"/>
      <c r="C91" s="14" t="s">
        <v>762</v>
      </c>
      <c r="D91" s="37">
        <v>0</v>
      </c>
      <c r="E91" s="17"/>
      <c r="F91" s="18"/>
      <c r="G91" s="18"/>
      <c r="H91" s="19"/>
      <c r="I91" s="29"/>
      <c r="J91" s="29"/>
      <c r="K91" s="29"/>
    </row>
    <row r="92" ht="21.75" customHeight="1" spans="1:11">
      <c r="A92" s="28"/>
      <c r="B92" s="20"/>
      <c r="C92" s="14" t="s">
        <v>763</v>
      </c>
      <c r="D92" s="37">
        <f>IF(D90=0,0,D91/D90)*100</f>
        <v>0</v>
      </c>
      <c r="E92" s="17" t="s">
        <v>703</v>
      </c>
      <c r="F92" s="22">
        <v>95</v>
      </c>
      <c r="G92" s="22">
        <v>105</v>
      </c>
      <c r="H92" s="23" t="s">
        <v>704</v>
      </c>
      <c r="I92" s="29"/>
      <c r="J92" s="29" t="s">
        <v>705</v>
      </c>
      <c r="K92" s="29"/>
    </row>
    <row r="93" ht="22.5" customHeight="1" spans="1:11">
      <c r="A93" s="28"/>
      <c r="B93" s="20"/>
      <c r="C93" s="14" t="s">
        <v>764</v>
      </c>
      <c r="D93" s="37">
        <v>0</v>
      </c>
      <c r="E93" s="17"/>
      <c r="F93" s="18"/>
      <c r="G93" s="18"/>
      <c r="H93" s="19"/>
      <c r="I93" s="29"/>
      <c r="J93" s="29"/>
      <c r="K93" s="29"/>
    </row>
    <row r="94" ht="22.5" customHeight="1" spans="1:11">
      <c r="A94" s="28"/>
      <c r="B94" s="21"/>
      <c r="C94" s="14" t="s">
        <v>765</v>
      </c>
      <c r="D94" s="37">
        <f>IF(D93=0,0,(D91+D111)/D93-1)*100</f>
        <v>0</v>
      </c>
      <c r="E94" s="17" t="s">
        <v>703</v>
      </c>
      <c r="F94" s="22">
        <v>0</v>
      </c>
      <c r="G94" s="22">
        <v>20</v>
      </c>
      <c r="H94" s="23" t="s">
        <v>704</v>
      </c>
      <c r="I94" s="29"/>
      <c r="J94" s="29" t="s">
        <v>705</v>
      </c>
      <c r="K94" s="29"/>
    </row>
    <row r="95" ht="22.5" customHeight="1" spans="1:11">
      <c r="A95" s="28" t="s">
        <v>1107</v>
      </c>
      <c r="B95" s="15" t="s">
        <v>1108</v>
      </c>
      <c r="C95" s="14" t="s">
        <v>761</v>
      </c>
      <c r="D95" s="37">
        <v>0</v>
      </c>
      <c r="E95" s="17"/>
      <c r="F95" s="18"/>
      <c r="G95" s="18"/>
      <c r="H95" s="19"/>
      <c r="I95" s="29"/>
      <c r="J95" s="29"/>
      <c r="K95" s="29"/>
    </row>
    <row r="96" ht="22.5" customHeight="1" spans="1:11">
      <c r="A96" s="28"/>
      <c r="B96" s="20"/>
      <c r="C96" s="14" t="s">
        <v>762</v>
      </c>
      <c r="D96" s="37">
        <v>0</v>
      </c>
      <c r="E96" s="17"/>
      <c r="F96" s="18"/>
      <c r="G96" s="18"/>
      <c r="H96" s="19"/>
      <c r="I96" s="29"/>
      <c r="J96" s="29"/>
      <c r="K96" s="29"/>
    </row>
    <row r="97" ht="22.5" customHeight="1" spans="1:11">
      <c r="A97" s="28"/>
      <c r="B97" s="20"/>
      <c r="C97" s="14" t="s">
        <v>763</v>
      </c>
      <c r="D97" s="37">
        <f>IF(D95=0,0,D96/D95)*100</f>
        <v>0</v>
      </c>
      <c r="E97" s="17" t="s">
        <v>703</v>
      </c>
      <c r="F97" s="22">
        <v>95</v>
      </c>
      <c r="G97" s="22">
        <v>105</v>
      </c>
      <c r="H97" s="23" t="s">
        <v>704</v>
      </c>
      <c r="I97" s="29"/>
      <c r="J97" s="29" t="s">
        <v>705</v>
      </c>
      <c r="K97" s="29"/>
    </row>
    <row r="98" ht="22.5" customHeight="1" spans="1:11">
      <c r="A98" s="28"/>
      <c r="B98" s="20"/>
      <c r="C98" s="14" t="s">
        <v>764</v>
      </c>
      <c r="D98" s="37">
        <v>0</v>
      </c>
      <c r="E98" s="17"/>
      <c r="F98" s="18"/>
      <c r="G98" s="18"/>
      <c r="H98" s="19"/>
      <c r="I98" s="29"/>
      <c r="J98" s="29"/>
      <c r="K98" s="29"/>
    </row>
    <row r="99" ht="22.5" customHeight="1" spans="1:11">
      <c r="A99" s="28"/>
      <c r="B99" s="21"/>
      <c r="C99" s="14" t="s">
        <v>765</v>
      </c>
      <c r="D99" s="37">
        <f>IF(D98=0,0,(D96+D111)/D98-1)*100</f>
        <v>0</v>
      </c>
      <c r="E99" s="17" t="s">
        <v>703</v>
      </c>
      <c r="F99" s="22">
        <v>0</v>
      </c>
      <c r="G99" s="22">
        <v>20</v>
      </c>
      <c r="H99" s="23" t="s">
        <v>704</v>
      </c>
      <c r="I99" s="29"/>
      <c r="J99" s="29" t="s">
        <v>705</v>
      </c>
      <c r="K99" s="29"/>
    </row>
    <row r="100" ht="22.5" customHeight="1" spans="1:11">
      <c r="A100" s="28" t="s">
        <v>1109</v>
      </c>
      <c r="B100" s="15" t="s">
        <v>1110</v>
      </c>
      <c r="C100" s="14" t="s">
        <v>761</v>
      </c>
      <c r="D100" s="37">
        <v>0</v>
      </c>
      <c r="E100" s="17"/>
      <c r="F100" s="18"/>
      <c r="G100" s="18"/>
      <c r="H100" s="19"/>
      <c r="I100" s="29"/>
      <c r="J100" s="29"/>
      <c r="K100" s="29"/>
    </row>
    <row r="101" ht="22.5" customHeight="1" spans="1:11">
      <c r="A101" s="28"/>
      <c r="B101" s="20"/>
      <c r="C101" s="14" t="s">
        <v>762</v>
      </c>
      <c r="D101" s="37">
        <v>0</v>
      </c>
      <c r="E101" s="17"/>
      <c r="F101" s="18"/>
      <c r="G101" s="18"/>
      <c r="H101" s="19"/>
      <c r="I101" s="29"/>
      <c r="J101" s="29"/>
      <c r="K101" s="29"/>
    </row>
    <row r="102" ht="22.5" customHeight="1" spans="1:11">
      <c r="A102" s="28"/>
      <c r="B102" s="20"/>
      <c r="C102" s="14" t="s">
        <v>763</v>
      </c>
      <c r="D102" s="37">
        <f>IF(D100=0,0,D101/D100)*100</f>
        <v>0</v>
      </c>
      <c r="E102" s="17" t="s">
        <v>703</v>
      </c>
      <c r="F102" s="22">
        <v>95</v>
      </c>
      <c r="G102" s="22">
        <v>105</v>
      </c>
      <c r="H102" s="23" t="s">
        <v>704</v>
      </c>
      <c r="I102" s="29"/>
      <c r="J102" s="29" t="s">
        <v>705</v>
      </c>
      <c r="K102" s="29"/>
    </row>
    <row r="103" ht="22.5" customHeight="1" spans="1:11">
      <c r="A103" s="28"/>
      <c r="B103" s="20"/>
      <c r="C103" s="14" t="s">
        <v>764</v>
      </c>
      <c r="D103" s="37">
        <v>0</v>
      </c>
      <c r="E103" s="17"/>
      <c r="F103" s="18"/>
      <c r="G103" s="18"/>
      <c r="H103" s="19"/>
      <c r="I103" s="29"/>
      <c r="J103" s="29"/>
      <c r="K103" s="29"/>
    </row>
    <row r="104" ht="22.5" customHeight="1" spans="1:11">
      <c r="A104" s="28"/>
      <c r="B104" s="21"/>
      <c r="C104" s="14" t="s">
        <v>765</v>
      </c>
      <c r="D104" s="37">
        <f>IF(D103=0,0,D101/D103-1)*100</f>
        <v>0</v>
      </c>
      <c r="E104" s="17" t="s">
        <v>703</v>
      </c>
      <c r="F104" s="22">
        <v>-10</v>
      </c>
      <c r="G104" s="22">
        <v>20</v>
      </c>
      <c r="H104" s="23" t="s">
        <v>704</v>
      </c>
      <c r="I104" s="29"/>
      <c r="J104" s="29" t="s">
        <v>705</v>
      </c>
      <c r="K104" s="29"/>
    </row>
    <row r="105" ht="22.5" customHeight="1" spans="1:11">
      <c r="A105" s="28" t="s">
        <v>1111</v>
      </c>
      <c r="B105" s="15" t="s">
        <v>1112</v>
      </c>
      <c r="C105" s="14" t="s">
        <v>761</v>
      </c>
      <c r="D105" s="37">
        <v>0</v>
      </c>
      <c r="E105" s="17"/>
      <c r="F105" s="18"/>
      <c r="G105" s="18"/>
      <c r="H105" s="19"/>
      <c r="I105" s="29"/>
      <c r="J105" s="29"/>
      <c r="K105" s="29"/>
    </row>
    <row r="106" ht="22.5" customHeight="1" spans="1:11">
      <c r="A106" s="28"/>
      <c r="B106" s="20"/>
      <c r="C106" s="14" t="s">
        <v>762</v>
      </c>
      <c r="D106" s="45">
        <v>0</v>
      </c>
      <c r="E106" s="17"/>
      <c r="F106" s="18"/>
      <c r="G106" s="18"/>
      <c r="H106" s="75"/>
      <c r="I106" s="86"/>
      <c r="J106" s="86"/>
      <c r="K106" s="29"/>
    </row>
    <row r="107" ht="22.5" customHeight="1" spans="1:11">
      <c r="A107" s="26"/>
      <c r="B107" s="76"/>
      <c r="C107" s="152" t="s">
        <v>1113</v>
      </c>
      <c r="D107" s="153">
        <v>0</v>
      </c>
      <c r="E107" s="46"/>
      <c r="F107" s="46"/>
      <c r="G107" s="139"/>
      <c r="H107" s="119"/>
      <c r="I107" s="150"/>
      <c r="J107" s="150"/>
      <c r="K107" s="151"/>
    </row>
    <row r="108" ht="22.5" customHeight="1" spans="1:11">
      <c r="A108" s="28"/>
      <c r="B108" s="20"/>
      <c r="C108" s="61" t="s">
        <v>763</v>
      </c>
      <c r="D108" s="62">
        <f>IF(D105=0,0,D106/D105)*100</f>
        <v>0</v>
      </c>
      <c r="E108" s="63" t="s">
        <v>703</v>
      </c>
      <c r="F108" s="71">
        <v>95</v>
      </c>
      <c r="G108" s="71">
        <v>105</v>
      </c>
      <c r="H108" s="72" t="s">
        <v>704</v>
      </c>
      <c r="I108" s="87"/>
      <c r="J108" s="87" t="s">
        <v>705</v>
      </c>
      <c r="K108" s="29"/>
    </row>
    <row r="109" ht="22.5" customHeight="1" spans="1:11">
      <c r="A109" s="28"/>
      <c r="B109" s="20"/>
      <c r="C109" s="14" t="s">
        <v>764</v>
      </c>
      <c r="D109" s="37">
        <v>0</v>
      </c>
      <c r="E109" s="17"/>
      <c r="F109" s="18"/>
      <c r="G109" s="18"/>
      <c r="H109" s="19"/>
      <c r="I109" s="29"/>
      <c r="J109" s="29"/>
      <c r="K109" s="29"/>
    </row>
    <row r="110" ht="22.5" customHeight="1" spans="1:11">
      <c r="A110" s="56"/>
      <c r="B110" s="21"/>
      <c r="C110" s="14" t="s">
        <v>765</v>
      </c>
      <c r="D110" s="37">
        <f>IF(D109=0,0,D106/D109-1)*100</f>
        <v>0</v>
      </c>
      <c r="E110" s="17" t="s">
        <v>703</v>
      </c>
      <c r="F110" s="22">
        <v>-10</v>
      </c>
      <c r="G110" s="22">
        <v>20</v>
      </c>
      <c r="H110" s="67" t="s">
        <v>704</v>
      </c>
      <c r="I110" s="86"/>
      <c r="J110" s="86" t="s">
        <v>705</v>
      </c>
      <c r="K110" s="86"/>
    </row>
    <row r="111" ht="22.5" customHeight="1" spans="1:11">
      <c r="A111" s="154" t="s">
        <v>1114</v>
      </c>
      <c r="B111" s="15" t="s">
        <v>1115</v>
      </c>
      <c r="C111" s="14" t="s">
        <v>762</v>
      </c>
      <c r="D111" s="45">
        <v>0</v>
      </c>
      <c r="E111" s="17"/>
      <c r="F111" s="22"/>
      <c r="G111" s="39"/>
      <c r="H111" s="83"/>
      <c r="I111" s="83"/>
      <c r="J111" s="83"/>
      <c r="K111" s="83"/>
    </row>
    <row r="112" ht="22.5" customHeight="1" spans="1:11">
      <c r="A112" s="155"/>
      <c r="B112" s="20"/>
      <c r="C112" s="156" t="s">
        <v>1116</v>
      </c>
      <c r="D112" s="153">
        <v>0</v>
      </c>
      <c r="E112" s="17"/>
      <c r="F112" s="22"/>
      <c r="G112" s="39"/>
      <c r="H112" s="83"/>
      <c r="I112" s="83"/>
      <c r="J112" s="83"/>
      <c r="K112" s="83"/>
    </row>
    <row r="113" ht="22.5" customHeight="1" spans="1:11">
      <c r="A113" s="157"/>
      <c r="B113" s="76"/>
      <c r="C113" s="156" t="s">
        <v>1117</v>
      </c>
      <c r="D113" s="158">
        <v>0</v>
      </c>
      <c r="E113" s="17"/>
      <c r="F113" s="22"/>
      <c r="G113" s="39"/>
      <c r="H113" s="83"/>
      <c r="I113" s="83"/>
      <c r="J113" s="83"/>
      <c r="K113" s="83"/>
    </row>
    <row r="114" ht="22.5" customHeight="1" spans="1:11">
      <c r="A114" s="155"/>
      <c r="B114" s="128"/>
      <c r="C114" s="56" t="s">
        <v>1118</v>
      </c>
      <c r="D114" s="45">
        <f>D111-D112-D113</f>
        <v>0</v>
      </c>
      <c r="E114" s="46" t="s">
        <v>703</v>
      </c>
      <c r="F114" s="47">
        <v>0</v>
      </c>
      <c r="G114" s="48">
        <v>0</v>
      </c>
      <c r="H114" s="159" t="s">
        <v>704</v>
      </c>
      <c r="I114" s="159"/>
      <c r="J114" s="159" t="s">
        <v>705</v>
      </c>
      <c r="K114" s="159"/>
    </row>
    <row r="115" ht="22.5" customHeight="1" spans="1:11">
      <c r="A115" s="59" t="s">
        <v>798</v>
      </c>
      <c r="B115" s="60" t="s">
        <v>1119</v>
      </c>
      <c r="C115" s="61" t="s">
        <v>761</v>
      </c>
      <c r="D115" s="62">
        <v>0</v>
      </c>
      <c r="E115" s="63"/>
      <c r="F115" s="64"/>
      <c r="G115" s="64"/>
      <c r="H115" s="65"/>
      <c r="I115" s="87"/>
      <c r="J115" s="87"/>
      <c r="K115" s="87"/>
    </row>
    <row r="116" ht="22.5" customHeight="1" spans="1:11">
      <c r="A116" s="28"/>
      <c r="B116" s="20"/>
      <c r="C116" s="14" t="s">
        <v>762</v>
      </c>
      <c r="D116" s="37">
        <v>0</v>
      </c>
      <c r="E116" s="17"/>
      <c r="F116" s="18"/>
      <c r="G116" s="18"/>
      <c r="H116" s="19"/>
      <c r="I116" s="29"/>
      <c r="J116" s="29"/>
      <c r="K116" s="29"/>
    </row>
    <row r="117" ht="22.5" customHeight="1" spans="1:11">
      <c r="A117" s="28"/>
      <c r="B117" s="20"/>
      <c r="C117" s="14" t="s">
        <v>763</v>
      </c>
      <c r="D117" s="37">
        <f>IF(D115=0,0,D116/D115)*100</f>
        <v>0</v>
      </c>
      <c r="E117" s="17" t="s">
        <v>703</v>
      </c>
      <c r="F117" s="22">
        <v>95</v>
      </c>
      <c r="G117" s="22">
        <v>105</v>
      </c>
      <c r="H117" s="23" t="s">
        <v>704</v>
      </c>
      <c r="I117" s="29"/>
      <c r="J117" s="29" t="s">
        <v>705</v>
      </c>
      <c r="K117" s="29"/>
    </row>
    <row r="118" ht="22.5" customHeight="1" spans="1:11">
      <c r="A118" s="28"/>
      <c r="B118" s="20"/>
      <c r="C118" s="14" t="s">
        <v>764</v>
      </c>
      <c r="D118" s="37">
        <v>0</v>
      </c>
      <c r="E118" s="17"/>
      <c r="F118" s="18"/>
      <c r="G118" s="18"/>
      <c r="H118" s="19"/>
      <c r="I118" s="29"/>
      <c r="J118" s="29"/>
      <c r="K118" s="29"/>
    </row>
    <row r="119" ht="22.5" customHeight="1" spans="1:11">
      <c r="A119" s="28"/>
      <c r="B119" s="21"/>
      <c r="C119" s="14" t="s">
        <v>765</v>
      </c>
      <c r="D119" s="37">
        <f>IF(D118=0,0,D116/D118-1)*100</f>
        <v>0</v>
      </c>
      <c r="E119" s="17" t="s">
        <v>703</v>
      </c>
      <c r="F119" s="22">
        <v>-30</v>
      </c>
      <c r="G119" s="22">
        <v>30</v>
      </c>
      <c r="H119" s="23" t="s">
        <v>704</v>
      </c>
      <c r="I119" s="29"/>
      <c r="J119" s="29" t="s">
        <v>705</v>
      </c>
      <c r="K119" s="29"/>
    </row>
    <row r="120" ht="22.5" customHeight="1" spans="1:11">
      <c r="A120" s="28" t="s">
        <v>799</v>
      </c>
      <c r="B120" s="15" t="s">
        <v>800</v>
      </c>
      <c r="C120" s="14" t="s">
        <v>801</v>
      </c>
      <c r="D120" s="37">
        <v>0</v>
      </c>
      <c r="E120" s="17" t="s">
        <v>703</v>
      </c>
      <c r="F120" s="22">
        <v>0</v>
      </c>
      <c r="G120" s="18"/>
      <c r="H120" s="23" t="s">
        <v>704</v>
      </c>
      <c r="I120" s="29"/>
      <c r="J120" s="29" t="s">
        <v>705</v>
      </c>
      <c r="K120" s="29"/>
    </row>
    <row r="121" ht="22.5" customHeight="1" spans="1:11">
      <c r="A121" s="28"/>
      <c r="B121" s="20"/>
      <c r="C121" s="14" t="s">
        <v>802</v>
      </c>
      <c r="D121" s="37">
        <v>0</v>
      </c>
      <c r="E121" s="17" t="s">
        <v>703</v>
      </c>
      <c r="F121" s="22">
        <v>0</v>
      </c>
      <c r="G121" s="18"/>
      <c r="H121" s="23" t="s">
        <v>704</v>
      </c>
      <c r="I121" s="29"/>
      <c r="J121" s="29" t="s">
        <v>705</v>
      </c>
      <c r="K121" s="29"/>
    </row>
    <row r="122" ht="22.5" customHeight="1" spans="1:11">
      <c r="A122" s="28"/>
      <c r="B122" s="21"/>
      <c r="C122" s="14" t="s">
        <v>803</v>
      </c>
      <c r="D122" s="37">
        <f>IF(D81=0,0,D121/D81)*12</f>
        <v>0</v>
      </c>
      <c r="E122" s="17" t="s">
        <v>703</v>
      </c>
      <c r="F122" s="22">
        <v>6</v>
      </c>
      <c r="G122" s="18"/>
      <c r="H122" s="23" t="s">
        <v>704</v>
      </c>
      <c r="I122" s="29"/>
      <c r="J122" s="29" t="s">
        <v>705</v>
      </c>
      <c r="K122" s="29"/>
    </row>
    <row r="123" ht="22.5" customHeight="1" spans="1:11">
      <c r="A123" s="28" t="s">
        <v>1120</v>
      </c>
      <c r="B123" s="15" t="s">
        <v>800</v>
      </c>
      <c r="C123" s="14" t="s">
        <v>801</v>
      </c>
      <c r="D123" s="37">
        <v>0</v>
      </c>
      <c r="E123" s="17" t="s">
        <v>703</v>
      </c>
      <c r="F123" s="22">
        <v>0</v>
      </c>
      <c r="G123" s="18"/>
      <c r="H123" s="23" t="s">
        <v>704</v>
      </c>
      <c r="I123" s="29"/>
      <c r="J123" s="29" t="s">
        <v>705</v>
      </c>
      <c r="K123" s="29"/>
    </row>
    <row r="124" ht="22.5" customHeight="1" spans="1:11">
      <c r="A124" s="28"/>
      <c r="B124" s="20"/>
      <c r="C124" s="14" t="s">
        <v>802</v>
      </c>
      <c r="D124" s="37">
        <v>0</v>
      </c>
      <c r="E124" s="17" t="s">
        <v>703</v>
      </c>
      <c r="F124" s="22">
        <v>0</v>
      </c>
      <c r="G124" s="18"/>
      <c r="H124" s="23" t="s">
        <v>704</v>
      </c>
      <c r="I124" s="29"/>
      <c r="J124" s="29" t="s">
        <v>705</v>
      </c>
      <c r="K124" s="29"/>
    </row>
    <row r="125" ht="22.5" customHeight="1" spans="1:11">
      <c r="A125" s="28"/>
      <c r="B125" s="21"/>
      <c r="C125" s="14" t="s">
        <v>803</v>
      </c>
      <c r="D125" s="37">
        <v>0</v>
      </c>
      <c r="E125" s="17" t="s">
        <v>703</v>
      </c>
      <c r="F125" s="22">
        <v>6</v>
      </c>
      <c r="G125" s="18"/>
      <c r="H125" s="23" t="s">
        <v>704</v>
      </c>
      <c r="I125" s="29"/>
      <c r="J125" s="29" t="s">
        <v>705</v>
      </c>
      <c r="K125" s="29"/>
    </row>
    <row r="126" ht="22.5" customHeight="1" spans="1:11">
      <c r="A126" s="33" t="s">
        <v>804</v>
      </c>
      <c r="B126" s="33"/>
      <c r="C126" s="33"/>
      <c r="D126" s="34"/>
      <c r="E126" s="35"/>
      <c r="F126" s="33"/>
      <c r="G126" s="33"/>
      <c r="H126" s="36"/>
      <c r="I126" s="81"/>
      <c r="J126" s="81"/>
      <c r="K126" s="81"/>
    </row>
    <row r="127" ht="22.5" customHeight="1" spans="1:11">
      <c r="A127" s="28" t="s">
        <v>805</v>
      </c>
      <c r="B127" s="15" t="s">
        <v>1121</v>
      </c>
      <c r="C127" s="14" t="s">
        <v>807</v>
      </c>
      <c r="D127" s="73">
        <v>0</v>
      </c>
      <c r="E127" s="17"/>
      <c r="F127" s="18"/>
      <c r="G127" s="18"/>
      <c r="H127" s="19"/>
      <c r="I127" s="29"/>
      <c r="J127" s="29"/>
      <c r="K127" s="29"/>
    </row>
    <row r="128" ht="22.5" customHeight="1" spans="1:11">
      <c r="A128" s="74"/>
      <c r="B128" s="20"/>
      <c r="C128" s="14" t="s">
        <v>808</v>
      </c>
      <c r="D128" s="73">
        <v>0</v>
      </c>
      <c r="E128" s="17"/>
      <c r="F128" s="18"/>
      <c r="G128" s="18"/>
      <c r="H128" s="19"/>
      <c r="I128" s="29"/>
      <c r="J128" s="29"/>
      <c r="K128" s="29"/>
    </row>
    <row r="129" ht="22.5" customHeight="1" spans="1:11">
      <c r="A129" s="74"/>
      <c r="B129" s="21"/>
      <c r="C129" s="14" t="s">
        <v>765</v>
      </c>
      <c r="D129" s="37">
        <f>IF(D128=0,0,D127/D128-1)*100</f>
        <v>0</v>
      </c>
      <c r="E129" s="17" t="s">
        <v>703</v>
      </c>
      <c r="F129" s="22">
        <v>0</v>
      </c>
      <c r="G129" s="22">
        <v>10</v>
      </c>
      <c r="H129" s="23" t="s">
        <v>704</v>
      </c>
      <c r="I129" s="29"/>
      <c r="J129" s="29" t="s">
        <v>705</v>
      </c>
      <c r="K129" s="29"/>
    </row>
    <row r="130" ht="22.5" customHeight="1" spans="1:11">
      <c r="A130" s="28" t="s">
        <v>809</v>
      </c>
      <c r="B130" s="15" t="s">
        <v>1122</v>
      </c>
      <c r="C130" s="14" t="s">
        <v>807</v>
      </c>
      <c r="D130" s="73">
        <v>0</v>
      </c>
      <c r="E130" s="17"/>
      <c r="F130" s="18"/>
      <c r="G130" s="18"/>
      <c r="H130" s="19"/>
      <c r="I130" s="29"/>
      <c r="J130" s="29"/>
      <c r="K130" s="29"/>
    </row>
    <row r="131" ht="22.5" customHeight="1" spans="1:11">
      <c r="A131" s="28"/>
      <c r="B131" s="20"/>
      <c r="C131" s="14" t="s">
        <v>808</v>
      </c>
      <c r="D131" s="73">
        <v>0</v>
      </c>
      <c r="E131" s="17"/>
      <c r="F131" s="18"/>
      <c r="G131" s="18"/>
      <c r="H131" s="19"/>
      <c r="I131" s="29"/>
      <c r="J131" s="29"/>
      <c r="K131" s="29"/>
    </row>
    <row r="132" ht="22.5" customHeight="1" spans="1:11">
      <c r="A132" s="28"/>
      <c r="B132" s="20"/>
      <c r="C132" s="14" t="s">
        <v>765</v>
      </c>
      <c r="D132" s="37">
        <f>IF(D131=0,0,D130/D131-1)*100</f>
        <v>0</v>
      </c>
      <c r="E132" s="17" t="s">
        <v>703</v>
      </c>
      <c r="F132" s="22">
        <v>0</v>
      </c>
      <c r="G132" s="22">
        <v>10</v>
      </c>
      <c r="H132" s="23" t="s">
        <v>704</v>
      </c>
      <c r="I132" s="29"/>
      <c r="J132" s="29" t="s">
        <v>705</v>
      </c>
      <c r="K132" s="29"/>
    </row>
    <row r="133" ht="22.5" customHeight="1" spans="1:11">
      <c r="A133" s="28"/>
      <c r="B133" s="21"/>
      <c r="C133" s="14" t="s">
        <v>813</v>
      </c>
      <c r="D133" s="73">
        <v>0</v>
      </c>
      <c r="E133" s="17" t="s">
        <v>703</v>
      </c>
      <c r="F133" s="22">
        <f>IF(D130&lt;=D131,D130,D131)</f>
        <v>0</v>
      </c>
      <c r="G133" s="22">
        <f>IF(D130&lt;=D131,D131,D130)</f>
        <v>0</v>
      </c>
      <c r="H133" s="67" t="s">
        <v>704</v>
      </c>
      <c r="I133" s="86"/>
      <c r="J133" s="86" t="s">
        <v>705</v>
      </c>
      <c r="K133" s="86"/>
    </row>
    <row r="134" ht="22.5" customHeight="1" spans="1:11">
      <c r="A134" s="28" t="s">
        <v>1123</v>
      </c>
      <c r="B134" s="28" t="s">
        <v>1124</v>
      </c>
      <c r="C134" s="28" t="s">
        <v>807</v>
      </c>
      <c r="D134" s="73">
        <v>0</v>
      </c>
      <c r="E134" s="17"/>
      <c r="F134" s="22"/>
      <c r="G134" s="39"/>
      <c r="H134" s="160"/>
      <c r="I134" s="165"/>
      <c r="J134" s="165"/>
      <c r="K134" s="165"/>
    </row>
    <row r="135" ht="22.5" customHeight="1" spans="1:11">
      <c r="A135" s="28"/>
      <c r="B135" s="28"/>
      <c r="C135" s="28" t="s">
        <v>808</v>
      </c>
      <c r="D135" s="73">
        <v>0</v>
      </c>
      <c r="E135" s="17"/>
      <c r="F135" s="22"/>
      <c r="G135" s="39"/>
      <c r="H135" s="161"/>
      <c r="I135" s="165"/>
      <c r="J135" s="165"/>
      <c r="K135" s="165"/>
    </row>
    <row r="136" ht="22.5" customHeight="1" spans="1:11">
      <c r="A136" s="28"/>
      <c r="B136" s="28"/>
      <c r="C136" s="28" t="s">
        <v>765</v>
      </c>
      <c r="D136" s="37">
        <f>IF(D134=0,0,D134/D135-1)*100</f>
        <v>0</v>
      </c>
      <c r="E136" s="17" t="s">
        <v>703</v>
      </c>
      <c r="F136" s="22">
        <v>0</v>
      </c>
      <c r="G136" s="22">
        <v>10</v>
      </c>
      <c r="H136" s="132" t="s">
        <v>704</v>
      </c>
      <c r="I136" s="84"/>
      <c r="J136" s="84" t="s">
        <v>705</v>
      </c>
      <c r="K136" s="84"/>
    </row>
    <row r="137" ht="22.5" customHeight="1" spans="1:11">
      <c r="A137" s="28"/>
      <c r="B137" s="28"/>
      <c r="C137" s="28" t="s">
        <v>813</v>
      </c>
      <c r="D137" s="162">
        <f>(D134+D135)/2</f>
        <v>0</v>
      </c>
      <c r="E137" s="46" t="s">
        <v>703</v>
      </c>
      <c r="F137" s="47">
        <f>IF(D134&lt;=D135,D134,D135)</f>
        <v>0</v>
      </c>
      <c r="G137" s="47">
        <f>IF(D134&lt;=D135,D135,D134)</f>
        <v>0</v>
      </c>
      <c r="H137" s="101" t="s">
        <v>704</v>
      </c>
      <c r="I137" s="84"/>
      <c r="J137" s="84" t="s">
        <v>705</v>
      </c>
      <c r="K137" s="84"/>
    </row>
    <row r="138" ht="22.5" customHeight="1" spans="1:11">
      <c r="A138" s="28" t="s">
        <v>1125</v>
      </c>
      <c r="B138" s="15" t="s">
        <v>1126</v>
      </c>
      <c r="C138" s="28" t="s">
        <v>807</v>
      </c>
      <c r="D138" s="77">
        <v>0</v>
      </c>
      <c r="E138" s="63"/>
      <c r="F138" s="64"/>
      <c r="G138" s="64"/>
      <c r="H138" s="65"/>
      <c r="I138" s="87"/>
      <c r="J138" s="87"/>
      <c r="K138" s="87"/>
    </row>
    <row r="139" ht="22.5" customHeight="1" spans="1:11">
      <c r="A139" s="28"/>
      <c r="B139" s="20"/>
      <c r="C139" s="14" t="s">
        <v>808</v>
      </c>
      <c r="D139" s="73">
        <v>0</v>
      </c>
      <c r="E139" s="17"/>
      <c r="F139" s="18"/>
      <c r="G139" s="18"/>
      <c r="H139" s="19"/>
      <c r="I139" s="29"/>
      <c r="J139" s="29"/>
      <c r="K139" s="29"/>
    </row>
    <row r="140" ht="22.5" customHeight="1" spans="1:11">
      <c r="A140" s="28"/>
      <c r="B140" s="20"/>
      <c r="C140" s="14" t="s">
        <v>765</v>
      </c>
      <c r="D140" s="37">
        <f>IF(D139=0,0,D138/D139-1)*100</f>
        <v>0</v>
      </c>
      <c r="E140" s="17" t="s">
        <v>703</v>
      </c>
      <c r="F140" s="22">
        <v>0</v>
      </c>
      <c r="G140" s="22">
        <v>10</v>
      </c>
      <c r="H140" s="23" t="s">
        <v>704</v>
      </c>
      <c r="I140" s="29"/>
      <c r="J140" s="29" t="s">
        <v>705</v>
      </c>
      <c r="K140" s="29"/>
    </row>
    <row r="141" ht="22.5" customHeight="1" spans="1:11">
      <c r="A141" s="28"/>
      <c r="B141" s="21"/>
      <c r="C141" s="14" t="s">
        <v>813</v>
      </c>
      <c r="D141" s="73">
        <v>0</v>
      </c>
      <c r="E141" s="17" t="s">
        <v>703</v>
      </c>
      <c r="F141" s="22">
        <f>IF(D138&lt;=D139,D138,D139)</f>
        <v>0</v>
      </c>
      <c r="G141" s="22">
        <f>IF(D138&lt;=D139,D139,D138)</f>
        <v>0</v>
      </c>
      <c r="H141" s="23" t="s">
        <v>704</v>
      </c>
      <c r="I141" s="29"/>
      <c r="J141" s="29" t="s">
        <v>705</v>
      </c>
      <c r="K141" s="29"/>
    </row>
    <row r="142" ht="22.5" customHeight="1" spans="1:11">
      <c r="A142" s="28" t="s">
        <v>830</v>
      </c>
      <c r="B142" s="15" t="s">
        <v>1127</v>
      </c>
      <c r="C142" s="14" t="s">
        <v>807</v>
      </c>
      <c r="D142" s="73">
        <v>0</v>
      </c>
      <c r="E142" s="17"/>
      <c r="F142" s="18"/>
      <c r="G142" s="18"/>
      <c r="H142" s="19"/>
      <c r="I142" s="29"/>
      <c r="J142" s="29"/>
      <c r="K142" s="29"/>
    </row>
    <row r="143" ht="22.5" customHeight="1" spans="1:11">
      <c r="A143" s="28"/>
      <c r="B143" s="20"/>
      <c r="C143" s="14" t="s">
        <v>808</v>
      </c>
      <c r="D143" s="73">
        <v>0</v>
      </c>
      <c r="E143" s="17"/>
      <c r="F143" s="18"/>
      <c r="G143" s="18"/>
      <c r="H143" s="19"/>
      <c r="I143" s="29"/>
      <c r="J143" s="29"/>
      <c r="K143" s="29"/>
    </row>
    <row r="144" ht="22.5" customHeight="1" spans="1:11">
      <c r="A144" s="28"/>
      <c r="B144" s="20"/>
      <c r="C144" s="14" t="s">
        <v>765</v>
      </c>
      <c r="D144" s="37">
        <f>IF(D143=0,0,D142/D143-1)*100</f>
        <v>0</v>
      </c>
      <c r="E144" s="17" t="s">
        <v>703</v>
      </c>
      <c r="F144" s="22">
        <v>0</v>
      </c>
      <c r="G144" s="22">
        <v>10</v>
      </c>
      <c r="H144" s="23" t="s">
        <v>704</v>
      </c>
      <c r="I144" s="29"/>
      <c r="J144" s="29" t="s">
        <v>705</v>
      </c>
      <c r="K144" s="29"/>
    </row>
    <row r="145" ht="22.5" customHeight="1" spans="1:11">
      <c r="A145" s="28"/>
      <c r="B145" s="128"/>
      <c r="C145" s="14" t="s">
        <v>813</v>
      </c>
      <c r="D145" s="73">
        <v>0</v>
      </c>
      <c r="E145" s="17" t="s">
        <v>703</v>
      </c>
      <c r="F145" s="22">
        <f>IF(D142&lt;=D143,D142,D143)</f>
        <v>0</v>
      </c>
      <c r="G145" s="22">
        <f>IF(D142&lt;=D143,D143,D142)</f>
        <v>0</v>
      </c>
      <c r="H145" s="67" t="s">
        <v>704</v>
      </c>
      <c r="I145" s="86"/>
      <c r="J145" s="86" t="s">
        <v>705</v>
      </c>
      <c r="K145" s="86"/>
    </row>
    <row r="146" ht="22.5" customHeight="1" spans="1:11">
      <c r="A146" s="28" t="s">
        <v>1128</v>
      </c>
      <c r="B146" s="60" t="s">
        <v>1129</v>
      </c>
      <c r="C146" s="14" t="s">
        <v>807</v>
      </c>
      <c r="D146" s="73">
        <v>0</v>
      </c>
      <c r="E146" s="17"/>
      <c r="F146" s="22"/>
      <c r="G146" s="39"/>
      <c r="H146" s="40"/>
      <c r="I146" s="165"/>
      <c r="J146" s="165"/>
      <c r="K146" s="165"/>
    </row>
    <row r="147" ht="22.5" customHeight="1" spans="1:11">
      <c r="A147" s="28"/>
      <c r="B147" s="76"/>
      <c r="C147" s="14" t="s">
        <v>808</v>
      </c>
      <c r="D147" s="73">
        <v>0</v>
      </c>
      <c r="E147" s="17"/>
      <c r="F147" s="22"/>
      <c r="G147" s="39"/>
      <c r="H147" s="55"/>
      <c r="I147" s="165"/>
      <c r="J147" s="165"/>
      <c r="K147" s="165"/>
    </row>
    <row r="148" ht="22.5" customHeight="1" spans="1:11">
      <c r="A148" s="28"/>
      <c r="B148" s="20"/>
      <c r="C148" s="14" t="s">
        <v>765</v>
      </c>
      <c r="D148" s="37">
        <f>IF(D147=0,0,D146/D147-1)*100</f>
        <v>0</v>
      </c>
      <c r="E148" s="17" t="s">
        <v>703</v>
      </c>
      <c r="F148" s="22">
        <v>0</v>
      </c>
      <c r="G148" s="22">
        <v>10</v>
      </c>
      <c r="H148" s="132" t="s">
        <v>704</v>
      </c>
      <c r="I148" s="84"/>
      <c r="J148" s="84" t="s">
        <v>705</v>
      </c>
      <c r="K148" s="84"/>
    </row>
    <row r="149" ht="22.5" customHeight="1" spans="1:11">
      <c r="A149" s="56"/>
      <c r="B149" s="128"/>
      <c r="C149" s="43" t="s">
        <v>813</v>
      </c>
      <c r="D149" s="162">
        <v>0</v>
      </c>
      <c r="E149" s="46" t="s">
        <v>703</v>
      </c>
      <c r="F149" s="47">
        <f>IF(D146&lt;=D147,D146,D147)</f>
        <v>0</v>
      </c>
      <c r="G149" s="47">
        <f>IF(D146&lt;=D147,D147,D146)</f>
        <v>0</v>
      </c>
      <c r="H149" s="101" t="s">
        <v>704</v>
      </c>
      <c r="I149" s="84"/>
      <c r="J149" s="84" t="s">
        <v>705</v>
      </c>
      <c r="K149" s="84"/>
    </row>
    <row r="150" ht="22.5" customHeight="1" spans="1:11">
      <c r="A150" s="59" t="s">
        <v>1069</v>
      </c>
      <c r="B150" s="60" t="s">
        <v>1130</v>
      </c>
      <c r="C150" s="61" t="s">
        <v>762</v>
      </c>
      <c r="D150" s="62">
        <v>0</v>
      </c>
      <c r="E150" s="63"/>
      <c r="F150" s="64"/>
      <c r="G150" s="64"/>
      <c r="H150" s="65"/>
      <c r="I150" s="87"/>
      <c r="J150" s="87"/>
      <c r="K150" s="87"/>
    </row>
    <row r="151" ht="22.5" customHeight="1" spans="1:11">
      <c r="A151" s="28"/>
      <c r="B151" s="20"/>
      <c r="C151" s="14" t="s">
        <v>764</v>
      </c>
      <c r="D151" s="37">
        <v>0</v>
      </c>
      <c r="E151" s="17"/>
      <c r="F151" s="18"/>
      <c r="G151" s="18"/>
      <c r="H151" s="19"/>
      <c r="I151" s="29"/>
      <c r="J151" s="29"/>
      <c r="K151" s="29"/>
    </row>
    <row r="152" ht="22.5" customHeight="1" spans="1:11">
      <c r="A152" s="28"/>
      <c r="B152" s="21"/>
      <c r="C152" s="14" t="s">
        <v>765</v>
      </c>
      <c r="D152" s="37">
        <f>IF(D151=0,0,D150/D151-1)*100</f>
        <v>0</v>
      </c>
      <c r="E152" s="17" t="s">
        <v>703</v>
      </c>
      <c r="F152" s="22">
        <v>5</v>
      </c>
      <c r="G152" s="22">
        <v>20</v>
      </c>
      <c r="H152" s="23" t="s">
        <v>704</v>
      </c>
      <c r="I152" s="29"/>
      <c r="J152" s="29" t="s">
        <v>705</v>
      </c>
      <c r="K152" s="29"/>
    </row>
    <row r="153" ht="22.5" customHeight="1" spans="1:11">
      <c r="A153" s="28" t="s">
        <v>1131</v>
      </c>
      <c r="B153" s="15" t="s">
        <v>1132</v>
      </c>
      <c r="C153" s="14" t="s">
        <v>762</v>
      </c>
      <c r="D153" s="37">
        <v>0</v>
      </c>
      <c r="E153" s="17"/>
      <c r="F153" s="18"/>
      <c r="G153" s="18"/>
      <c r="H153" s="19"/>
      <c r="I153" s="29"/>
      <c r="J153" s="29"/>
      <c r="K153" s="29"/>
    </row>
    <row r="154" ht="22.5" customHeight="1" spans="1:11">
      <c r="A154" s="28"/>
      <c r="B154" s="20"/>
      <c r="C154" s="14" t="s">
        <v>764</v>
      </c>
      <c r="D154" s="37">
        <v>0</v>
      </c>
      <c r="E154" s="17"/>
      <c r="F154" s="18"/>
      <c r="G154" s="18"/>
      <c r="H154" s="19"/>
      <c r="I154" s="29"/>
      <c r="J154" s="29"/>
      <c r="K154" s="29"/>
    </row>
    <row r="155" ht="22.5" customHeight="1" spans="1:11">
      <c r="A155" s="28"/>
      <c r="B155" s="21"/>
      <c r="C155" s="14" t="s">
        <v>765</v>
      </c>
      <c r="D155" s="37">
        <f>IF(D154=0,0,D153/D154-1)*100</f>
        <v>0</v>
      </c>
      <c r="E155" s="17" t="s">
        <v>703</v>
      </c>
      <c r="F155" s="22">
        <v>5</v>
      </c>
      <c r="G155" s="22">
        <v>20</v>
      </c>
      <c r="H155" s="23" t="s">
        <v>704</v>
      </c>
      <c r="I155" s="29"/>
      <c r="J155" s="29" t="s">
        <v>705</v>
      </c>
      <c r="K155" s="29"/>
    </row>
    <row r="156" ht="22.5" customHeight="1" spans="1:11">
      <c r="A156" s="28" t="s">
        <v>1133</v>
      </c>
      <c r="B156" s="15" t="s">
        <v>1134</v>
      </c>
      <c r="C156" s="14" t="s">
        <v>762</v>
      </c>
      <c r="D156" s="73">
        <v>0</v>
      </c>
      <c r="E156" s="17"/>
      <c r="F156" s="18"/>
      <c r="G156" s="18"/>
      <c r="H156" s="19"/>
      <c r="I156" s="86"/>
      <c r="J156" s="86"/>
      <c r="K156" s="86"/>
    </row>
    <row r="157" ht="22.5" customHeight="1" spans="1:11">
      <c r="A157" s="26"/>
      <c r="B157" s="76"/>
      <c r="C157" s="43" t="s">
        <v>1135</v>
      </c>
      <c r="D157" s="45">
        <f>IF(D127=0,0,D156/D127*100)</f>
        <v>0</v>
      </c>
      <c r="E157" s="46" t="s">
        <v>703</v>
      </c>
      <c r="F157" s="47">
        <v>5</v>
      </c>
      <c r="G157" s="47">
        <v>20</v>
      </c>
      <c r="H157" s="101" t="s">
        <v>704</v>
      </c>
      <c r="I157" s="84"/>
      <c r="J157" s="84" t="s">
        <v>705</v>
      </c>
      <c r="K157" s="84"/>
    </row>
    <row r="158" ht="22.5" customHeight="1" spans="1:11">
      <c r="A158" s="28"/>
      <c r="B158" s="20"/>
      <c r="C158" s="61" t="s">
        <v>764</v>
      </c>
      <c r="D158" s="77">
        <v>0</v>
      </c>
      <c r="E158" s="63"/>
      <c r="F158" s="64"/>
      <c r="G158" s="64"/>
      <c r="H158" s="65"/>
      <c r="I158" s="87"/>
      <c r="J158" s="87"/>
      <c r="K158" s="87"/>
    </row>
    <row r="159" ht="22.5" customHeight="1" spans="1:11">
      <c r="A159" s="28"/>
      <c r="B159" s="128"/>
      <c r="C159" s="14" t="s">
        <v>765</v>
      </c>
      <c r="D159" s="45">
        <f>IF(D158=0,0,D156/D158-1)*100</f>
        <v>0</v>
      </c>
      <c r="E159" s="17" t="s">
        <v>703</v>
      </c>
      <c r="F159" s="22">
        <v>0</v>
      </c>
      <c r="G159" s="22">
        <v>10</v>
      </c>
      <c r="H159" s="67" t="s">
        <v>704</v>
      </c>
      <c r="I159" s="86"/>
      <c r="J159" s="86" t="s">
        <v>705</v>
      </c>
      <c r="K159" s="86"/>
    </row>
    <row r="160" ht="22.5" customHeight="1" spans="1:11">
      <c r="A160" s="28" t="s">
        <v>1136</v>
      </c>
      <c r="B160" s="60" t="s">
        <v>1137</v>
      </c>
      <c r="C160" s="28" t="s">
        <v>762</v>
      </c>
      <c r="D160" s="62">
        <v>0</v>
      </c>
      <c r="E160" s="17"/>
      <c r="F160" s="22"/>
      <c r="G160" s="39"/>
      <c r="H160" s="55"/>
      <c r="I160" s="150"/>
      <c r="J160" s="150"/>
      <c r="K160" s="150"/>
    </row>
    <row r="161" ht="22.5" customHeight="1" spans="1:11">
      <c r="A161" s="163"/>
      <c r="B161" s="76"/>
      <c r="C161" s="56" t="s">
        <v>1138</v>
      </c>
      <c r="D161" s="45">
        <f>IF(D156=0,0,D160/D156)</f>
        <v>0</v>
      </c>
      <c r="E161" s="46" t="s">
        <v>703</v>
      </c>
      <c r="F161" s="47">
        <v>1.01</v>
      </c>
      <c r="G161" s="47">
        <v>2</v>
      </c>
      <c r="H161" s="101" t="s">
        <v>704</v>
      </c>
      <c r="I161" s="84"/>
      <c r="J161" s="84" t="s">
        <v>705</v>
      </c>
      <c r="K161" s="84"/>
    </row>
    <row r="162" ht="22.5" customHeight="1" spans="1:11">
      <c r="A162" s="27"/>
      <c r="B162" s="20"/>
      <c r="C162" s="115" t="s">
        <v>764</v>
      </c>
      <c r="D162" s="62">
        <v>0</v>
      </c>
      <c r="E162" s="63"/>
      <c r="F162" s="71"/>
      <c r="G162" s="120"/>
      <c r="H162" s="55"/>
      <c r="I162" s="150"/>
      <c r="J162" s="150"/>
      <c r="K162" s="150"/>
    </row>
    <row r="163" ht="22.5" customHeight="1" spans="1:11">
      <c r="A163" s="56"/>
      <c r="B163" s="128"/>
      <c r="C163" s="115" t="s">
        <v>765</v>
      </c>
      <c r="D163" s="45">
        <f>IF(D162=0,0,D160/D162-1)*100</f>
        <v>0</v>
      </c>
      <c r="E163" s="46" t="s">
        <v>703</v>
      </c>
      <c r="F163" s="47">
        <v>0</v>
      </c>
      <c r="G163" s="47">
        <v>10</v>
      </c>
      <c r="H163" s="101" t="s">
        <v>704</v>
      </c>
      <c r="I163" s="84"/>
      <c r="J163" s="84" t="s">
        <v>705</v>
      </c>
      <c r="K163" s="84"/>
    </row>
    <row r="164" ht="22.5" customHeight="1" spans="1:11">
      <c r="A164" s="59" t="s">
        <v>1139</v>
      </c>
      <c r="B164" s="60" t="s">
        <v>1140</v>
      </c>
      <c r="C164" s="108" t="s">
        <v>762</v>
      </c>
      <c r="D164" s="77">
        <v>0</v>
      </c>
      <c r="E164" s="164"/>
      <c r="F164" s="64"/>
      <c r="G164" s="64"/>
      <c r="H164" s="65"/>
      <c r="I164" s="114"/>
      <c r="J164" s="114"/>
      <c r="K164" s="114"/>
    </row>
    <row r="165" ht="22.5" customHeight="1" spans="1:11">
      <c r="A165" s="26"/>
      <c r="B165" s="76"/>
      <c r="C165" s="108" t="s">
        <v>1135</v>
      </c>
      <c r="D165" s="45">
        <f>IF(D127=0,0,D164/D127*100)</f>
        <v>0</v>
      </c>
      <c r="E165" s="164" t="s">
        <v>703</v>
      </c>
      <c r="F165" s="47">
        <v>50</v>
      </c>
      <c r="G165" s="47">
        <v>99</v>
      </c>
      <c r="H165" s="101" t="s">
        <v>704</v>
      </c>
      <c r="I165" s="84"/>
      <c r="J165" s="84" t="s">
        <v>705</v>
      </c>
      <c r="K165" s="84"/>
    </row>
    <row r="166" ht="22.5" customHeight="1" spans="1:11">
      <c r="A166" s="28"/>
      <c r="B166" s="20"/>
      <c r="C166" s="61" t="s">
        <v>764</v>
      </c>
      <c r="D166" s="77">
        <v>0</v>
      </c>
      <c r="E166" s="63"/>
      <c r="F166" s="64"/>
      <c r="G166" s="64"/>
      <c r="H166" s="65"/>
      <c r="I166" s="87"/>
      <c r="J166" s="87"/>
      <c r="K166" s="87"/>
    </row>
    <row r="167" ht="22.5" customHeight="1" spans="1:11">
      <c r="A167" s="56"/>
      <c r="B167" s="128"/>
      <c r="C167" s="43" t="s">
        <v>765</v>
      </c>
      <c r="D167" s="45">
        <f>IF(D166=0,0,D164/D166-1)*100</f>
        <v>0</v>
      </c>
      <c r="E167" s="17" t="s">
        <v>703</v>
      </c>
      <c r="F167" s="22">
        <v>0</v>
      </c>
      <c r="G167" s="22">
        <v>10</v>
      </c>
      <c r="H167" s="67" t="s">
        <v>704</v>
      </c>
      <c r="I167" s="86"/>
      <c r="J167" s="86" t="s">
        <v>705</v>
      </c>
      <c r="K167" s="86"/>
    </row>
    <row r="168" ht="22.5" customHeight="1" spans="1:11">
      <c r="A168" s="59" t="s">
        <v>1141</v>
      </c>
      <c r="B168" s="60" t="s">
        <v>1142</v>
      </c>
      <c r="C168" s="115" t="s">
        <v>762</v>
      </c>
      <c r="D168" s="62">
        <v>0</v>
      </c>
      <c r="E168" s="17"/>
      <c r="F168" s="22"/>
      <c r="G168" s="39"/>
      <c r="H168" s="55"/>
      <c r="I168" s="150"/>
      <c r="J168" s="150"/>
      <c r="K168" s="150"/>
    </row>
    <row r="169" ht="22.5" customHeight="1" spans="1:11">
      <c r="A169" s="26"/>
      <c r="B169" s="76"/>
      <c r="C169" s="115" t="s">
        <v>1138</v>
      </c>
      <c r="D169" s="45">
        <f>IF(D164=0,0,D168/D164)</f>
        <v>0</v>
      </c>
      <c r="E169" s="17" t="s">
        <v>703</v>
      </c>
      <c r="F169" s="22">
        <v>1.05</v>
      </c>
      <c r="G169" s="22">
        <v>10</v>
      </c>
      <c r="H169" s="101" t="s">
        <v>704</v>
      </c>
      <c r="I169" s="84"/>
      <c r="J169" s="84" t="s">
        <v>705</v>
      </c>
      <c r="K169" s="84"/>
    </row>
    <row r="170" ht="22.5" customHeight="1" spans="1:11">
      <c r="A170" s="28"/>
      <c r="B170" s="20"/>
      <c r="C170" s="59" t="s">
        <v>764</v>
      </c>
      <c r="D170" s="62">
        <v>0</v>
      </c>
      <c r="E170" s="17"/>
      <c r="F170" s="22"/>
      <c r="G170" s="39"/>
      <c r="H170" s="55"/>
      <c r="I170" s="150"/>
      <c r="J170" s="150"/>
      <c r="K170" s="150"/>
    </row>
    <row r="171" ht="22.5" customHeight="1" spans="1:11">
      <c r="A171" s="56"/>
      <c r="B171" s="128"/>
      <c r="C171" s="56" t="s">
        <v>765</v>
      </c>
      <c r="D171" s="45">
        <f>IF(D170=0,0,D168/D170-1)*100</f>
        <v>0</v>
      </c>
      <c r="E171" s="46" t="s">
        <v>703</v>
      </c>
      <c r="F171" s="47">
        <v>0</v>
      </c>
      <c r="G171" s="47">
        <v>10</v>
      </c>
      <c r="H171" s="101" t="s">
        <v>704</v>
      </c>
      <c r="I171" s="84"/>
      <c r="J171" s="84" t="s">
        <v>705</v>
      </c>
      <c r="K171" s="84"/>
    </row>
    <row r="172" ht="22.5" customHeight="1" spans="1:11">
      <c r="A172" s="59" t="s">
        <v>1143</v>
      </c>
      <c r="B172" s="60" t="s">
        <v>1144</v>
      </c>
      <c r="C172" s="108" t="s">
        <v>762</v>
      </c>
      <c r="D172" s="77">
        <v>0</v>
      </c>
      <c r="E172" s="164"/>
      <c r="F172" s="64"/>
      <c r="G172" s="64"/>
      <c r="H172" s="65"/>
      <c r="I172" s="114"/>
      <c r="J172" s="114"/>
      <c r="K172" s="114"/>
    </row>
    <row r="173" ht="22.5" customHeight="1" spans="1:11">
      <c r="A173" s="26"/>
      <c r="B173" s="76"/>
      <c r="C173" s="108" t="s">
        <v>1135</v>
      </c>
      <c r="D173" s="45">
        <f>IF(D127=0,0,D172/D127*100)</f>
        <v>0</v>
      </c>
      <c r="E173" s="164" t="s">
        <v>703</v>
      </c>
      <c r="F173" s="47">
        <v>0.5</v>
      </c>
      <c r="G173" s="47">
        <v>3</v>
      </c>
      <c r="H173" s="101" t="s">
        <v>704</v>
      </c>
      <c r="I173" s="84"/>
      <c r="J173" s="84" t="s">
        <v>705</v>
      </c>
      <c r="K173" s="84"/>
    </row>
    <row r="174" ht="22.5" customHeight="1" spans="1:11">
      <c r="A174" s="28"/>
      <c r="B174" s="20"/>
      <c r="C174" s="61" t="s">
        <v>764</v>
      </c>
      <c r="D174" s="77">
        <v>0</v>
      </c>
      <c r="E174" s="63"/>
      <c r="F174" s="64"/>
      <c r="G174" s="64"/>
      <c r="H174" s="65"/>
      <c r="I174" s="87"/>
      <c r="J174" s="87"/>
      <c r="K174" s="87"/>
    </row>
    <row r="175" ht="22.5" customHeight="1" spans="1:11">
      <c r="A175" s="56"/>
      <c r="B175" s="128"/>
      <c r="C175" s="43" t="s">
        <v>765</v>
      </c>
      <c r="D175" s="45">
        <f>IF(D174=0,0,D172/D174-1)*100</f>
        <v>0</v>
      </c>
      <c r="E175" s="17" t="s">
        <v>703</v>
      </c>
      <c r="F175" s="22">
        <v>-20</v>
      </c>
      <c r="G175" s="22">
        <v>20</v>
      </c>
      <c r="H175" s="67" t="s">
        <v>704</v>
      </c>
      <c r="I175" s="86"/>
      <c r="J175" s="86" t="s">
        <v>705</v>
      </c>
      <c r="K175" s="86"/>
    </row>
    <row r="176" ht="22.5" customHeight="1" spans="1:11">
      <c r="A176" s="59" t="s">
        <v>1145</v>
      </c>
      <c r="B176" s="60" t="s">
        <v>1146</v>
      </c>
      <c r="C176" s="115" t="s">
        <v>762</v>
      </c>
      <c r="D176" s="62">
        <v>0</v>
      </c>
      <c r="E176" s="17"/>
      <c r="F176" s="22"/>
      <c r="G176" s="39"/>
      <c r="H176" s="55"/>
      <c r="I176" s="150"/>
      <c r="J176" s="150"/>
      <c r="K176" s="150"/>
    </row>
    <row r="177" ht="22.5" customHeight="1" spans="1:11">
      <c r="A177" s="26"/>
      <c r="B177" s="76"/>
      <c r="C177" s="115" t="s">
        <v>1138</v>
      </c>
      <c r="D177" s="45">
        <f>IF(D172=0,0,D176/D172)</f>
        <v>0</v>
      </c>
      <c r="E177" s="17" t="s">
        <v>703</v>
      </c>
      <c r="F177" s="22">
        <v>1</v>
      </c>
      <c r="G177" s="22">
        <v>8</v>
      </c>
      <c r="H177" s="101" t="s">
        <v>704</v>
      </c>
      <c r="I177" s="84"/>
      <c r="J177" s="84" t="s">
        <v>705</v>
      </c>
      <c r="K177" s="84"/>
    </row>
    <row r="178" ht="22.5" customHeight="1" spans="1:11">
      <c r="A178" s="28"/>
      <c r="B178" s="20"/>
      <c r="C178" s="59" t="s">
        <v>764</v>
      </c>
      <c r="D178" s="62">
        <v>0</v>
      </c>
      <c r="E178" s="17"/>
      <c r="F178" s="22"/>
      <c r="G178" s="39"/>
      <c r="H178" s="55"/>
      <c r="I178" s="150"/>
      <c r="J178" s="150"/>
      <c r="K178" s="150"/>
    </row>
    <row r="179" ht="22.5" customHeight="1" spans="1:11">
      <c r="A179" s="56"/>
      <c r="B179" s="128"/>
      <c r="C179" s="56" t="s">
        <v>765</v>
      </c>
      <c r="D179" s="45">
        <f>IF(D178=0,0,D176/D178-1)*100</f>
        <v>0</v>
      </c>
      <c r="E179" s="46" t="s">
        <v>703</v>
      </c>
      <c r="F179" s="47">
        <v>-20</v>
      </c>
      <c r="G179" s="47">
        <v>20</v>
      </c>
      <c r="H179" s="101" t="s">
        <v>704</v>
      </c>
      <c r="I179" s="84"/>
      <c r="J179" s="84" t="s">
        <v>705</v>
      </c>
      <c r="K179" s="84"/>
    </row>
    <row r="180" ht="22.5" customHeight="1" spans="1:11">
      <c r="A180" s="59" t="s">
        <v>1147</v>
      </c>
      <c r="B180" s="60" t="s">
        <v>1148</v>
      </c>
      <c r="C180" s="108" t="s">
        <v>762</v>
      </c>
      <c r="D180" s="77">
        <v>0</v>
      </c>
      <c r="E180" s="164"/>
      <c r="F180" s="64"/>
      <c r="G180" s="64"/>
      <c r="H180" s="65"/>
      <c r="I180" s="114"/>
      <c r="J180" s="114"/>
      <c r="K180" s="114"/>
    </row>
    <row r="181" ht="22.5" customHeight="1" spans="1:11">
      <c r="A181" s="26"/>
      <c r="B181" s="76"/>
      <c r="C181" s="108" t="s">
        <v>1135</v>
      </c>
      <c r="D181" s="45">
        <f>IF(D127=0,0,D180/D127*100)</f>
        <v>0</v>
      </c>
      <c r="E181" s="164" t="s">
        <v>703</v>
      </c>
      <c r="F181" s="47">
        <v>0.5</v>
      </c>
      <c r="G181" s="47">
        <v>3</v>
      </c>
      <c r="H181" s="101" t="s">
        <v>704</v>
      </c>
      <c r="I181" s="84"/>
      <c r="J181" s="84" t="s">
        <v>705</v>
      </c>
      <c r="K181" s="84"/>
    </row>
    <row r="182" ht="22.5" customHeight="1" spans="1:11">
      <c r="A182" s="28"/>
      <c r="B182" s="20"/>
      <c r="C182" s="61" t="s">
        <v>764</v>
      </c>
      <c r="D182" s="77">
        <v>0</v>
      </c>
      <c r="E182" s="63"/>
      <c r="F182" s="64"/>
      <c r="G182" s="64"/>
      <c r="H182" s="65"/>
      <c r="I182" s="87"/>
      <c r="J182" s="87"/>
      <c r="K182" s="87"/>
    </row>
    <row r="183" ht="19.5" customHeight="1" spans="1:11">
      <c r="A183" s="28"/>
      <c r="B183" s="21"/>
      <c r="C183" s="14" t="s">
        <v>765</v>
      </c>
      <c r="D183" s="37">
        <f>IF(D182=0,0,D180/D182-1)*100</f>
        <v>0</v>
      </c>
      <c r="E183" s="17" t="s">
        <v>703</v>
      </c>
      <c r="F183" s="22">
        <v>-20</v>
      </c>
      <c r="G183" s="22">
        <v>20</v>
      </c>
      <c r="H183" s="23" t="s">
        <v>704</v>
      </c>
      <c r="I183" s="29"/>
      <c r="J183" s="29" t="s">
        <v>705</v>
      </c>
      <c r="K183" s="29"/>
    </row>
    <row r="184" ht="22.5" customHeight="1" spans="1:11">
      <c r="A184" s="33" t="s">
        <v>843</v>
      </c>
      <c r="B184" s="33"/>
      <c r="C184" s="33"/>
      <c r="D184" s="34"/>
      <c r="E184" s="35"/>
      <c r="F184" s="33"/>
      <c r="G184" s="33"/>
      <c r="H184" s="36"/>
      <c r="I184" s="81"/>
      <c r="J184" s="81"/>
      <c r="K184" s="81"/>
    </row>
    <row r="185" ht="22.5" customHeight="1" spans="1:11">
      <c r="A185" s="28" t="s">
        <v>1071</v>
      </c>
      <c r="B185" s="28" t="s">
        <v>1072</v>
      </c>
      <c r="C185" s="14" t="s">
        <v>846</v>
      </c>
      <c r="D185" s="37">
        <f>IF(D130=0,0,D142/D130)*100</f>
        <v>0</v>
      </c>
      <c r="E185" s="17" t="s">
        <v>703</v>
      </c>
      <c r="F185" s="22">
        <v>95</v>
      </c>
      <c r="G185" s="22">
        <v>100</v>
      </c>
      <c r="H185" s="23" t="s">
        <v>704</v>
      </c>
      <c r="I185" s="86"/>
      <c r="J185" s="86" t="s">
        <v>705</v>
      </c>
      <c r="K185" s="86"/>
    </row>
    <row r="186" ht="22.5" customHeight="1" spans="1:11">
      <c r="A186" s="76"/>
      <c r="B186" s="28" t="s">
        <v>1149</v>
      </c>
      <c r="C186" s="28" t="s">
        <v>1150</v>
      </c>
      <c r="D186" s="37">
        <f>IF(D130=0,0,D134/D127)*100</f>
        <v>0</v>
      </c>
      <c r="E186" s="17" t="s">
        <v>703</v>
      </c>
      <c r="F186" s="22">
        <v>0</v>
      </c>
      <c r="G186" s="22">
        <v>20</v>
      </c>
      <c r="H186" s="132" t="s">
        <v>704</v>
      </c>
      <c r="I186" s="84"/>
      <c r="J186" s="84" t="s">
        <v>705</v>
      </c>
      <c r="K186" s="84"/>
    </row>
    <row r="187" ht="22.5" customHeight="1" spans="1:11">
      <c r="A187" s="27"/>
      <c r="B187" s="56" t="s">
        <v>1151</v>
      </c>
      <c r="C187" s="56" t="s">
        <v>1152</v>
      </c>
      <c r="D187" s="45">
        <v>0</v>
      </c>
      <c r="E187" s="46" t="s">
        <v>703</v>
      </c>
      <c r="F187" s="47">
        <v>95</v>
      </c>
      <c r="G187" s="47">
        <v>100</v>
      </c>
      <c r="H187" s="132" t="s">
        <v>704</v>
      </c>
      <c r="I187" s="84"/>
      <c r="J187" s="84" t="s">
        <v>705</v>
      </c>
      <c r="K187" s="84"/>
    </row>
    <row r="188" ht="22.5" customHeight="1" spans="1:11">
      <c r="A188" s="28" t="s">
        <v>849</v>
      </c>
      <c r="B188" s="60" t="s">
        <v>1073</v>
      </c>
      <c r="C188" s="61" t="s">
        <v>762</v>
      </c>
      <c r="D188" s="62">
        <f>IF(D145=0,0,D150/D145)</f>
        <v>0</v>
      </c>
      <c r="E188" s="63" t="s">
        <v>703</v>
      </c>
      <c r="F188" s="71">
        <v>0</v>
      </c>
      <c r="G188" s="71">
        <v>0</v>
      </c>
      <c r="H188" s="23" t="s">
        <v>704</v>
      </c>
      <c r="I188" s="87"/>
      <c r="J188" s="87" t="s">
        <v>705</v>
      </c>
      <c r="K188" s="87"/>
    </row>
    <row r="189" ht="22.5" customHeight="1" spans="1:11">
      <c r="A189" s="28"/>
      <c r="B189" s="20"/>
      <c r="C189" s="14" t="s">
        <v>764</v>
      </c>
      <c r="D189" s="37">
        <f>IF(D143=0,0,D151/D143)</f>
        <v>0</v>
      </c>
      <c r="E189" s="17"/>
      <c r="F189" s="18"/>
      <c r="G189" s="18"/>
      <c r="H189" s="19"/>
      <c r="I189" s="29"/>
      <c r="J189" s="29"/>
      <c r="K189" s="29"/>
    </row>
    <row r="190" ht="22.5" customHeight="1" spans="1:11">
      <c r="A190" s="28"/>
      <c r="B190" s="21"/>
      <c r="C190" s="14" t="s">
        <v>765</v>
      </c>
      <c r="D190" s="37">
        <f>IF(D189=0,0,D188/D189-1)*100</f>
        <v>0</v>
      </c>
      <c r="E190" s="17" t="s">
        <v>703</v>
      </c>
      <c r="F190" s="22">
        <v>5</v>
      </c>
      <c r="G190" s="22">
        <v>20</v>
      </c>
      <c r="H190" s="23" t="s">
        <v>704</v>
      </c>
      <c r="I190" s="29"/>
      <c r="J190" s="29" t="s">
        <v>705</v>
      </c>
      <c r="K190" s="29"/>
    </row>
    <row r="191" ht="22.5" customHeight="1" spans="1:11">
      <c r="A191" s="28" t="s">
        <v>1153</v>
      </c>
      <c r="B191" s="15" t="s">
        <v>1154</v>
      </c>
      <c r="C191" s="14" t="s">
        <v>762</v>
      </c>
      <c r="D191" s="37">
        <f>IF(D149=0,0,D153/D149)</f>
        <v>0</v>
      </c>
      <c r="E191" s="17" t="s">
        <v>703</v>
      </c>
      <c r="F191" s="22">
        <v>0</v>
      </c>
      <c r="G191" s="22">
        <v>0</v>
      </c>
      <c r="H191" s="23" t="s">
        <v>704</v>
      </c>
      <c r="I191" s="29"/>
      <c r="J191" s="29" t="s">
        <v>705</v>
      </c>
      <c r="K191" s="29"/>
    </row>
    <row r="192" ht="22.5" customHeight="1" spans="1:11">
      <c r="A192" s="28"/>
      <c r="B192" s="20"/>
      <c r="C192" s="14" t="s">
        <v>764</v>
      </c>
      <c r="D192" s="37">
        <f>IF(D147=0,0,D154/D147)</f>
        <v>0</v>
      </c>
      <c r="E192" s="17"/>
      <c r="F192" s="18"/>
      <c r="G192" s="18"/>
      <c r="H192" s="19"/>
      <c r="I192" s="29"/>
      <c r="J192" s="29"/>
      <c r="K192" s="29"/>
    </row>
    <row r="193" ht="22.5" customHeight="1" spans="1:11">
      <c r="A193" s="28"/>
      <c r="B193" s="21"/>
      <c r="C193" s="14" t="s">
        <v>765</v>
      </c>
      <c r="D193" s="37">
        <f>IF(D192=0,0,D191/D192-1)*100</f>
        <v>0</v>
      </c>
      <c r="E193" s="17" t="s">
        <v>703</v>
      </c>
      <c r="F193" s="22">
        <v>5</v>
      </c>
      <c r="G193" s="22">
        <v>20</v>
      </c>
      <c r="H193" s="23" t="s">
        <v>704</v>
      </c>
      <c r="I193" s="29"/>
      <c r="J193" s="29" t="s">
        <v>705</v>
      </c>
      <c r="K193" s="29"/>
    </row>
    <row r="194" ht="24.75" customHeight="1" spans="1:11">
      <c r="A194" s="28" t="s">
        <v>855</v>
      </c>
      <c r="B194" s="15" t="s">
        <v>1074</v>
      </c>
      <c r="C194" s="14" t="s">
        <v>762</v>
      </c>
      <c r="D194" s="37">
        <f>IF(D8+D121=0,0,D32/((D8+D121)/2)*100)</f>
        <v>0</v>
      </c>
      <c r="E194" s="17" t="s">
        <v>703</v>
      </c>
      <c r="F194" s="22">
        <v>0.5</v>
      </c>
      <c r="G194" s="22">
        <v>3.1</v>
      </c>
      <c r="H194" s="23" t="s">
        <v>704</v>
      </c>
      <c r="I194" s="29"/>
      <c r="J194" s="29" t="s">
        <v>705</v>
      </c>
      <c r="K194" s="29"/>
    </row>
    <row r="195" ht="28.5" customHeight="1" spans="1:11">
      <c r="A195" s="28"/>
      <c r="B195" s="21"/>
      <c r="C195" s="14" t="s">
        <v>764</v>
      </c>
      <c r="D195" s="37">
        <v>0</v>
      </c>
      <c r="E195" s="17"/>
      <c r="F195" s="18"/>
      <c r="G195" s="18"/>
      <c r="H195" s="19"/>
      <c r="I195" s="29"/>
      <c r="J195" s="29"/>
      <c r="K195" s="29"/>
    </row>
    <row r="196" ht="24.75" customHeight="1" spans="1:11">
      <c r="A196" s="28" t="s">
        <v>1155</v>
      </c>
      <c r="B196" s="15" t="s">
        <v>1156</v>
      </c>
      <c r="C196" s="14" t="s">
        <v>762</v>
      </c>
      <c r="D196" s="37">
        <f>IF(D127=0,0,D86/D127)</f>
        <v>0</v>
      </c>
      <c r="E196" s="17"/>
      <c r="F196" s="18"/>
      <c r="G196" s="18"/>
      <c r="H196" s="19"/>
      <c r="I196" s="29"/>
      <c r="J196" s="29"/>
      <c r="K196" s="29"/>
    </row>
    <row r="197" ht="24.75" customHeight="1" spans="1:11">
      <c r="A197" s="28"/>
      <c r="B197" s="20"/>
      <c r="C197" s="14" t="s">
        <v>764</v>
      </c>
      <c r="D197" s="37">
        <f>IF(D128=0,0,D88/D128)</f>
        <v>0</v>
      </c>
      <c r="E197" s="17"/>
      <c r="F197" s="18"/>
      <c r="G197" s="18"/>
      <c r="H197" s="19"/>
      <c r="I197" s="29"/>
      <c r="J197" s="29"/>
      <c r="K197" s="29"/>
    </row>
    <row r="198" ht="24.75" customHeight="1" spans="1:11">
      <c r="A198" s="28"/>
      <c r="B198" s="21"/>
      <c r="C198" s="14" t="s">
        <v>765</v>
      </c>
      <c r="D198" s="37">
        <f>IF(D197=0,0,D196/D197-1)*100</f>
        <v>0</v>
      </c>
      <c r="E198" s="17" t="s">
        <v>703</v>
      </c>
      <c r="F198" s="22">
        <v>-5</v>
      </c>
      <c r="G198" s="22">
        <v>10</v>
      </c>
      <c r="H198" s="23" t="s">
        <v>704</v>
      </c>
      <c r="I198" s="29"/>
      <c r="J198" s="29" t="s">
        <v>705</v>
      </c>
      <c r="K198" s="29"/>
    </row>
    <row r="199" ht="24.75" customHeight="1" spans="1:11">
      <c r="A199" s="28" t="s">
        <v>1157</v>
      </c>
      <c r="B199" s="15" t="s">
        <v>1158</v>
      </c>
      <c r="C199" s="14" t="s">
        <v>762</v>
      </c>
      <c r="D199" s="37">
        <f>IF(D156=0,0,D91/D156)</f>
        <v>0</v>
      </c>
      <c r="E199" s="17" t="s">
        <v>703</v>
      </c>
      <c r="F199" s="22">
        <v>10000</v>
      </c>
      <c r="G199" s="22">
        <v>35000</v>
      </c>
      <c r="H199" s="23" t="s">
        <v>704</v>
      </c>
      <c r="I199" s="29"/>
      <c r="J199" s="29" t="s">
        <v>705</v>
      </c>
      <c r="K199" s="29"/>
    </row>
    <row r="200" ht="24.75" customHeight="1" spans="1:11">
      <c r="A200" s="28"/>
      <c r="B200" s="20"/>
      <c r="C200" s="14" t="s">
        <v>764</v>
      </c>
      <c r="D200" s="37">
        <f>IF(D158=0,0,D93/D158)</f>
        <v>0</v>
      </c>
      <c r="E200" s="17"/>
      <c r="F200" s="18"/>
      <c r="G200" s="18"/>
      <c r="H200" s="19"/>
      <c r="I200" s="29"/>
      <c r="J200" s="29"/>
      <c r="K200" s="29"/>
    </row>
    <row r="201" ht="24.75" customHeight="1" spans="1:11">
      <c r="A201" s="28"/>
      <c r="B201" s="21"/>
      <c r="C201" s="43" t="s">
        <v>765</v>
      </c>
      <c r="D201" s="37">
        <f>IF(D200=0,0,D199/D200-1)*100</f>
        <v>0</v>
      </c>
      <c r="E201" s="17" t="s">
        <v>703</v>
      </c>
      <c r="F201" s="22">
        <v>-5</v>
      </c>
      <c r="G201" s="22">
        <v>10</v>
      </c>
      <c r="H201" s="23" t="s">
        <v>704</v>
      </c>
      <c r="I201" s="86"/>
      <c r="J201" s="86" t="s">
        <v>705</v>
      </c>
      <c r="K201" s="86"/>
    </row>
    <row r="202" ht="24.75" customHeight="1" spans="1:11">
      <c r="A202" s="28" t="s">
        <v>1159</v>
      </c>
      <c r="B202" s="166" t="s">
        <v>1160</v>
      </c>
      <c r="C202" s="167" t="s">
        <v>762</v>
      </c>
      <c r="D202" s="37">
        <f>IF(D160=0,0,D91/D160)</f>
        <v>0</v>
      </c>
      <c r="E202" s="17" t="s">
        <v>703</v>
      </c>
      <c r="F202" s="22">
        <v>6000</v>
      </c>
      <c r="G202" s="22">
        <v>25000</v>
      </c>
      <c r="H202" s="101" t="s">
        <v>704</v>
      </c>
      <c r="I202" s="84"/>
      <c r="J202" s="84" t="s">
        <v>705</v>
      </c>
      <c r="K202" s="84"/>
    </row>
    <row r="203" ht="24.75" customHeight="1" spans="1:11">
      <c r="A203" s="28"/>
      <c r="B203" s="168"/>
      <c r="C203" s="167" t="s">
        <v>764</v>
      </c>
      <c r="D203" s="37">
        <f>IF(D162=0,0,D93/D162)</f>
        <v>0</v>
      </c>
      <c r="E203" s="17"/>
      <c r="F203" s="22"/>
      <c r="G203" s="39"/>
      <c r="H203" s="55"/>
      <c r="I203" s="150"/>
      <c r="J203" s="150"/>
      <c r="K203" s="150"/>
    </row>
    <row r="204" ht="24.75" customHeight="1" spans="1:11">
      <c r="A204" s="56"/>
      <c r="B204" s="169"/>
      <c r="C204" s="167" t="s">
        <v>765</v>
      </c>
      <c r="D204" s="45">
        <f>IF(D203=0,0,D202/D203-1)*100</f>
        <v>0</v>
      </c>
      <c r="E204" s="46" t="s">
        <v>703</v>
      </c>
      <c r="F204" s="47">
        <v>-5</v>
      </c>
      <c r="G204" s="47">
        <v>10</v>
      </c>
      <c r="H204" s="132" t="s">
        <v>704</v>
      </c>
      <c r="I204" s="84"/>
      <c r="J204" s="84" t="s">
        <v>705</v>
      </c>
      <c r="K204" s="84"/>
    </row>
    <row r="205" ht="24.75" customHeight="1" spans="1:11">
      <c r="A205" s="59" t="s">
        <v>1161</v>
      </c>
      <c r="B205" s="60" t="s">
        <v>1162</v>
      </c>
      <c r="C205" s="61" t="s">
        <v>762</v>
      </c>
      <c r="D205" s="62">
        <f>IF(D164=0,0,D96/D164)</f>
        <v>0</v>
      </c>
      <c r="E205" s="63" t="s">
        <v>703</v>
      </c>
      <c r="F205" s="71">
        <v>1500</v>
      </c>
      <c r="G205" s="71">
        <v>10000</v>
      </c>
      <c r="H205" s="23" t="s">
        <v>704</v>
      </c>
      <c r="I205" s="87"/>
      <c r="J205" s="87" t="s">
        <v>705</v>
      </c>
      <c r="K205" s="87"/>
    </row>
    <row r="206" ht="24.75" customHeight="1" spans="1:11">
      <c r="A206" s="28"/>
      <c r="B206" s="20"/>
      <c r="C206" s="14" t="s">
        <v>764</v>
      </c>
      <c r="D206" s="37">
        <f>IF(D166=0,0,D98/D166)</f>
        <v>0</v>
      </c>
      <c r="E206" s="17"/>
      <c r="F206" s="18"/>
      <c r="G206" s="18"/>
      <c r="H206" s="19"/>
      <c r="I206" s="29"/>
      <c r="J206" s="29"/>
      <c r="K206" s="29"/>
    </row>
    <row r="207" ht="22.5" customHeight="1" spans="1:11">
      <c r="A207" s="56"/>
      <c r="B207" s="128"/>
      <c r="C207" s="43" t="s">
        <v>765</v>
      </c>
      <c r="D207" s="45">
        <f>IF(D206=0,0,D205/D206-1)*100</f>
        <v>0</v>
      </c>
      <c r="E207" s="17" t="s">
        <v>703</v>
      </c>
      <c r="F207" s="22">
        <v>-5</v>
      </c>
      <c r="G207" s="22">
        <v>10</v>
      </c>
      <c r="H207" s="23" t="s">
        <v>704</v>
      </c>
      <c r="I207" s="86"/>
      <c r="J207" s="86" t="s">
        <v>705</v>
      </c>
      <c r="K207" s="86"/>
    </row>
    <row r="208" ht="22.5" customHeight="1" spans="1:11">
      <c r="A208" s="108" t="s">
        <v>1163</v>
      </c>
      <c r="B208" s="170" t="s">
        <v>1164</v>
      </c>
      <c r="C208" s="108" t="s">
        <v>762</v>
      </c>
      <c r="D208" s="171">
        <f>IF(D168=0,0,D96/D168)</f>
        <v>0</v>
      </c>
      <c r="E208" s="17" t="s">
        <v>703</v>
      </c>
      <c r="F208" s="22">
        <v>80</v>
      </c>
      <c r="G208" s="22">
        <v>1000</v>
      </c>
      <c r="H208" s="101" t="s">
        <v>704</v>
      </c>
      <c r="I208" s="84"/>
      <c r="J208" s="84" t="s">
        <v>705</v>
      </c>
      <c r="K208" s="84"/>
    </row>
    <row r="209" ht="22.5" customHeight="1" spans="1:11">
      <c r="A209" s="108"/>
      <c r="B209" s="170"/>
      <c r="C209" s="108" t="s">
        <v>764</v>
      </c>
      <c r="D209" s="62">
        <f>IF(D170=0,0,D98/D170)</f>
        <v>0</v>
      </c>
      <c r="E209" s="17"/>
      <c r="F209" s="22"/>
      <c r="G209" s="39"/>
      <c r="H209" s="55"/>
      <c r="I209" s="150"/>
      <c r="J209" s="150"/>
      <c r="K209" s="150"/>
    </row>
    <row r="210" ht="22.5" customHeight="1" spans="1:11">
      <c r="A210" s="108"/>
      <c r="B210" s="170"/>
      <c r="C210" s="108" t="s">
        <v>765</v>
      </c>
      <c r="D210" s="45">
        <f>IF(D209=0,0,D208/D209-1)*100</f>
        <v>0</v>
      </c>
      <c r="E210" s="17" t="s">
        <v>703</v>
      </c>
      <c r="F210" s="22">
        <v>-5</v>
      </c>
      <c r="G210" s="22">
        <v>10</v>
      </c>
      <c r="H210" s="132" t="s">
        <v>704</v>
      </c>
      <c r="I210" s="84"/>
      <c r="J210" s="84" t="s">
        <v>705</v>
      </c>
      <c r="K210" s="84"/>
    </row>
    <row r="211" ht="22.5" customHeight="1" spans="1:11">
      <c r="A211" s="108" t="s">
        <v>1165</v>
      </c>
      <c r="B211" s="170" t="s">
        <v>1166</v>
      </c>
      <c r="C211" s="108" t="s">
        <v>762</v>
      </c>
      <c r="D211" s="171">
        <f>IF(D172=0,0,D101/D172)</f>
        <v>0</v>
      </c>
      <c r="E211" s="17" t="s">
        <v>703</v>
      </c>
      <c r="F211" s="22">
        <v>1000</v>
      </c>
      <c r="G211" s="22">
        <v>8000</v>
      </c>
      <c r="H211" s="101" t="s">
        <v>704</v>
      </c>
      <c r="I211" s="84"/>
      <c r="J211" s="84" t="s">
        <v>705</v>
      </c>
      <c r="K211" s="84"/>
    </row>
    <row r="212" ht="22.5" customHeight="1" spans="1:11">
      <c r="A212" s="108"/>
      <c r="B212" s="170"/>
      <c r="C212" s="108" t="s">
        <v>764</v>
      </c>
      <c r="D212" s="62">
        <f>IF(D174=0,0,D103/D174)</f>
        <v>0</v>
      </c>
      <c r="E212" s="17"/>
      <c r="F212" s="22"/>
      <c r="G212" s="39"/>
      <c r="H212" s="55"/>
      <c r="I212" s="150"/>
      <c r="J212" s="150"/>
      <c r="K212" s="150"/>
    </row>
    <row r="213" ht="22.5" customHeight="1" spans="1:11">
      <c r="A213" s="108"/>
      <c r="B213" s="170"/>
      <c r="C213" s="108" t="s">
        <v>765</v>
      </c>
      <c r="D213" s="45">
        <f>IF(D212=0,0,D211/D212-1)*100</f>
        <v>0</v>
      </c>
      <c r="E213" s="17" t="s">
        <v>703</v>
      </c>
      <c r="F213" s="22">
        <v>-5</v>
      </c>
      <c r="G213" s="22">
        <v>10</v>
      </c>
      <c r="H213" s="132" t="s">
        <v>704</v>
      </c>
      <c r="I213" s="84"/>
      <c r="J213" s="84" t="s">
        <v>705</v>
      </c>
      <c r="K213" s="84"/>
    </row>
    <row r="214" ht="22.5" customHeight="1" spans="1:11">
      <c r="A214" s="115" t="s">
        <v>1167</v>
      </c>
      <c r="B214" s="170" t="s">
        <v>1168</v>
      </c>
      <c r="C214" s="108" t="s">
        <v>762</v>
      </c>
      <c r="D214" s="171">
        <f>IF(D176=0,0,D101/D176)</f>
        <v>0</v>
      </c>
      <c r="E214" s="17" t="s">
        <v>703</v>
      </c>
      <c r="F214" s="22">
        <v>500</v>
      </c>
      <c r="G214" s="22">
        <v>5000</v>
      </c>
      <c r="H214" s="101" t="s">
        <v>704</v>
      </c>
      <c r="I214" s="84"/>
      <c r="J214" s="84" t="s">
        <v>705</v>
      </c>
      <c r="K214" s="84"/>
    </row>
    <row r="215" ht="22.5" customHeight="1" spans="1:11">
      <c r="A215" s="115"/>
      <c r="B215" s="170"/>
      <c r="C215" s="108" t="s">
        <v>764</v>
      </c>
      <c r="D215" s="62">
        <f>IF(D178=0,0,D103/D178)</f>
        <v>0</v>
      </c>
      <c r="E215" s="17"/>
      <c r="F215" s="22"/>
      <c r="G215" s="39"/>
      <c r="H215" s="55"/>
      <c r="I215" s="150"/>
      <c r="J215" s="150"/>
      <c r="K215" s="150"/>
    </row>
    <row r="216" ht="22.5" customHeight="1" spans="1:11">
      <c r="A216" s="115"/>
      <c r="B216" s="170"/>
      <c r="C216" s="108" t="s">
        <v>765</v>
      </c>
      <c r="D216" s="45">
        <f>IF(D215=0,0,D214/D215-1)*100</f>
        <v>0</v>
      </c>
      <c r="E216" s="17" t="s">
        <v>703</v>
      </c>
      <c r="F216" s="22">
        <v>-5</v>
      </c>
      <c r="G216" s="22">
        <v>10</v>
      </c>
      <c r="H216" s="132" t="s">
        <v>704</v>
      </c>
      <c r="I216" s="84"/>
      <c r="J216" s="84" t="s">
        <v>705</v>
      </c>
      <c r="K216" s="84"/>
    </row>
    <row r="217" ht="22.5" customHeight="1" spans="1:11">
      <c r="A217" s="108" t="s">
        <v>1169</v>
      </c>
      <c r="B217" s="170" t="s">
        <v>1170</v>
      </c>
      <c r="C217" s="108" t="s">
        <v>762</v>
      </c>
      <c r="D217" s="171">
        <f>IF(D180=0,0,D106/D180)</f>
        <v>0</v>
      </c>
      <c r="E217" s="17" t="s">
        <v>703</v>
      </c>
      <c r="F217" s="22">
        <v>10000</v>
      </c>
      <c r="G217" s="22">
        <v>50000</v>
      </c>
      <c r="H217" s="101" t="s">
        <v>704</v>
      </c>
      <c r="I217" s="84"/>
      <c r="J217" s="84" t="s">
        <v>705</v>
      </c>
      <c r="K217" s="84"/>
    </row>
    <row r="218" ht="22.5" customHeight="1" spans="1:11">
      <c r="A218" s="108"/>
      <c r="B218" s="170"/>
      <c r="C218" s="108" t="s">
        <v>764</v>
      </c>
      <c r="D218" s="62">
        <f>IF(D182=0,0,D109/D182)</f>
        <v>0</v>
      </c>
      <c r="E218" s="17"/>
      <c r="F218" s="22"/>
      <c r="G218" s="39"/>
      <c r="H218" s="55"/>
      <c r="I218" s="150"/>
      <c r="J218" s="150"/>
      <c r="K218" s="150"/>
    </row>
    <row r="219" ht="22.5" customHeight="1" spans="1:11">
      <c r="A219" s="108"/>
      <c r="B219" s="170"/>
      <c r="C219" s="108" t="s">
        <v>765</v>
      </c>
      <c r="D219" s="45">
        <f>IF(D218=0,0,D217/D218-1)*100</f>
        <v>0</v>
      </c>
      <c r="E219" s="46" t="s">
        <v>703</v>
      </c>
      <c r="F219" s="47">
        <v>-5</v>
      </c>
      <c r="G219" s="47">
        <v>10</v>
      </c>
      <c r="H219" s="101" t="s">
        <v>704</v>
      </c>
      <c r="I219" s="84"/>
      <c r="J219" s="84" t="s">
        <v>705</v>
      </c>
      <c r="K219" s="84"/>
    </row>
    <row r="220" ht="22.5" customHeight="1" spans="1:11">
      <c r="A220" s="59" t="s">
        <v>1171</v>
      </c>
      <c r="B220" s="60" t="s">
        <v>1034</v>
      </c>
      <c r="C220" s="61" t="s">
        <v>1035</v>
      </c>
      <c r="D220" s="62">
        <v>0</v>
      </c>
      <c r="E220" s="63"/>
      <c r="F220" s="64"/>
      <c r="G220" s="64"/>
      <c r="H220" s="65"/>
      <c r="I220" s="87"/>
      <c r="J220" s="87"/>
      <c r="K220" s="87"/>
    </row>
    <row r="221" ht="22.5" customHeight="1" spans="1:11">
      <c r="A221" s="28"/>
      <c r="B221" s="20"/>
      <c r="C221" s="14" t="s">
        <v>1036</v>
      </c>
      <c r="D221" s="37">
        <v>0</v>
      </c>
      <c r="E221" s="17"/>
      <c r="F221" s="18"/>
      <c r="G221" s="18"/>
      <c r="H221" s="19"/>
      <c r="I221" s="29"/>
      <c r="J221" s="29"/>
      <c r="K221" s="29"/>
    </row>
    <row r="222" ht="22.5" customHeight="1" spans="1:11">
      <c r="A222" s="28"/>
      <c r="B222" s="21"/>
      <c r="C222" s="14" t="s">
        <v>1037</v>
      </c>
      <c r="D222" s="37">
        <f>IF(D220=0,0,D221/D220)*100</f>
        <v>0</v>
      </c>
      <c r="E222" s="17" t="s">
        <v>703</v>
      </c>
      <c r="F222" s="22">
        <v>90</v>
      </c>
      <c r="G222" s="22">
        <v>110</v>
      </c>
      <c r="H222" s="23" t="s">
        <v>704</v>
      </c>
      <c r="I222" s="29"/>
      <c r="J222" s="29" t="s">
        <v>705</v>
      </c>
      <c r="K222" s="29"/>
    </row>
    <row r="223" ht="22.5" customHeight="1" spans="1:11">
      <c r="A223" s="28" t="s">
        <v>1172</v>
      </c>
      <c r="B223" s="28" t="s">
        <v>1173</v>
      </c>
      <c r="C223" s="14" t="s">
        <v>1174</v>
      </c>
      <c r="D223" s="37">
        <v>0</v>
      </c>
      <c r="E223" s="17" t="s">
        <v>703</v>
      </c>
      <c r="F223" s="22">
        <v>90</v>
      </c>
      <c r="G223" s="22">
        <v>100</v>
      </c>
      <c r="H223" s="23" t="s">
        <v>704</v>
      </c>
      <c r="I223" s="29"/>
      <c r="J223" s="29" t="s">
        <v>705</v>
      </c>
      <c r="K223" s="29"/>
    </row>
    <row r="224" ht="22.5" customHeight="1" spans="1:11">
      <c r="A224" s="56" t="s">
        <v>1175</v>
      </c>
      <c r="B224" s="56" t="s">
        <v>1176</v>
      </c>
      <c r="C224" s="43" t="s">
        <v>1177</v>
      </c>
      <c r="D224" s="45">
        <v>0</v>
      </c>
      <c r="E224" s="46" t="s">
        <v>703</v>
      </c>
      <c r="F224" s="47">
        <v>0</v>
      </c>
      <c r="G224" s="47">
        <v>0</v>
      </c>
      <c r="H224" s="67" t="s">
        <v>704</v>
      </c>
      <c r="I224" s="86"/>
      <c r="J224" s="86" t="s">
        <v>705</v>
      </c>
      <c r="K224" s="86"/>
    </row>
    <row r="225" ht="22.5" customHeight="1" spans="1:11">
      <c r="A225" s="59" t="s">
        <v>1178</v>
      </c>
      <c r="B225" s="60" t="s">
        <v>1179</v>
      </c>
      <c r="C225" s="61" t="s">
        <v>762</v>
      </c>
      <c r="D225" s="62">
        <v>0</v>
      </c>
      <c r="E225" s="63" t="s">
        <v>703</v>
      </c>
      <c r="F225" s="71">
        <v>5</v>
      </c>
      <c r="G225" s="71">
        <v>13</v>
      </c>
      <c r="H225" s="72" t="s">
        <v>704</v>
      </c>
      <c r="I225" s="87"/>
      <c r="J225" s="87" t="s">
        <v>705</v>
      </c>
      <c r="K225" s="87"/>
    </row>
    <row r="226" ht="22.5" customHeight="1" spans="1:11">
      <c r="A226" s="28"/>
      <c r="B226" s="20"/>
      <c r="C226" s="14" t="s">
        <v>764</v>
      </c>
      <c r="D226" s="37">
        <v>0</v>
      </c>
      <c r="E226" s="17"/>
      <c r="F226" s="18"/>
      <c r="G226" s="18"/>
      <c r="H226" s="19"/>
      <c r="I226" s="29"/>
      <c r="J226" s="29"/>
      <c r="K226" s="29"/>
    </row>
    <row r="227" ht="22.5" customHeight="1" spans="1:11">
      <c r="A227" s="28"/>
      <c r="B227" s="21"/>
      <c r="C227" s="14" t="s">
        <v>870</v>
      </c>
      <c r="D227" s="37">
        <f>D225-D226</f>
        <v>0</v>
      </c>
      <c r="E227" s="17" t="s">
        <v>703</v>
      </c>
      <c r="F227" s="22">
        <v>-1</v>
      </c>
      <c r="G227" s="22">
        <v>1</v>
      </c>
      <c r="H227" s="67" t="s">
        <v>704</v>
      </c>
      <c r="I227" s="86"/>
      <c r="J227" s="86" t="s">
        <v>705</v>
      </c>
      <c r="K227" s="86"/>
    </row>
    <row r="228" ht="22.5" customHeight="1" spans="1:11">
      <c r="A228" s="14" t="s">
        <v>884</v>
      </c>
      <c r="B228" s="28" t="s">
        <v>1039</v>
      </c>
      <c r="C228" s="14" t="s">
        <v>886</v>
      </c>
      <c r="D228" s="37">
        <v>0</v>
      </c>
      <c r="E228" s="17"/>
      <c r="F228" s="22"/>
      <c r="G228" s="39"/>
      <c r="H228" s="40"/>
      <c r="I228" s="150"/>
      <c r="J228" s="150"/>
      <c r="K228" s="150"/>
    </row>
    <row r="229" ht="22.5" customHeight="1" spans="1:11">
      <c r="A229" s="14"/>
      <c r="B229" s="28"/>
      <c r="C229" s="14" t="s">
        <v>887</v>
      </c>
      <c r="D229" s="37">
        <v>0</v>
      </c>
      <c r="E229" s="17"/>
      <c r="F229" s="22"/>
      <c r="G229" s="39"/>
      <c r="H229" s="55"/>
      <c r="I229" s="150"/>
      <c r="J229" s="150"/>
      <c r="K229" s="150"/>
    </row>
    <row r="230" ht="22.5" customHeight="1" spans="1:11">
      <c r="A230" s="14"/>
      <c r="B230" s="28"/>
      <c r="C230" s="14" t="s">
        <v>702</v>
      </c>
      <c r="D230" s="37">
        <f>D228-D229</f>
        <v>0</v>
      </c>
      <c r="E230" s="17" t="s">
        <v>703</v>
      </c>
      <c r="F230" s="22">
        <v>0</v>
      </c>
      <c r="G230" s="22">
        <v>0</v>
      </c>
      <c r="H230" s="101" t="s">
        <v>704</v>
      </c>
      <c r="I230" s="84"/>
      <c r="J230" s="84" t="s">
        <v>705</v>
      </c>
      <c r="K230" s="84"/>
    </row>
    <row r="231" ht="22.5" customHeight="1" spans="1:11">
      <c r="A231" s="28" t="s">
        <v>1180</v>
      </c>
      <c r="B231" s="28" t="s">
        <v>1181</v>
      </c>
      <c r="C231" s="14" t="s">
        <v>762</v>
      </c>
      <c r="D231" s="37">
        <v>0</v>
      </c>
      <c r="E231" s="17"/>
      <c r="F231" s="22"/>
      <c r="G231" s="39"/>
      <c r="H231" s="40"/>
      <c r="I231" s="150"/>
      <c r="J231" s="150"/>
      <c r="K231" s="150"/>
    </row>
    <row r="232" ht="22.5" customHeight="1" spans="1:11">
      <c r="A232" s="28"/>
      <c r="B232" s="28"/>
      <c r="C232" s="14" t="s">
        <v>890</v>
      </c>
      <c r="D232" s="37">
        <v>0</v>
      </c>
      <c r="E232" s="17"/>
      <c r="F232" s="22"/>
      <c r="G232" s="39"/>
      <c r="H232" s="55"/>
      <c r="I232" s="150"/>
      <c r="J232" s="150"/>
      <c r="K232" s="150"/>
    </row>
    <row r="233" ht="22.5" customHeight="1" spans="1:11">
      <c r="A233" s="56"/>
      <c r="B233" s="56"/>
      <c r="C233" s="43" t="s">
        <v>883</v>
      </c>
      <c r="D233" s="45">
        <f>IF(D232=0,0,D231/D232-1)*100</f>
        <v>0</v>
      </c>
      <c r="E233" s="46" t="s">
        <v>703</v>
      </c>
      <c r="F233" s="47">
        <v>-5</v>
      </c>
      <c r="G233" s="47">
        <v>5</v>
      </c>
      <c r="H233" s="101" t="s">
        <v>704</v>
      </c>
      <c r="I233" s="84"/>
      <c r="J233" s="84" t="s">
        <v>705</v>
      </c>
      <c r="K233" s="84"/>
    </row>
    <row r="234" ht="22.5" customHeight="1" spans="1:11">
      <c r="A234" s="49" t="s">
        <v>1182</v>
      </c>
      <c r="B234" s="49"/>
      <c r="C234" s="49"/>
      <c r="D234" s="50"/>
      <c r="E234" s="51"/>
      <c r="F234" s="49"/>
      <c r="G234" s="49"/>
      <c r="H234" s="52"/>
      <c r="I234" s="85"/>
      <c r="J234" s="85"/>
      <c r="K234" s="85"/>
    </row>
    <row r="235" ht="22.5" customHeight="1" spans="1:11">
      <c r="A235" s="143" t="s">
        <v>1183</v>
      </c>
      <c r="B235" s="11" t="s">
        <v>911</v>
      </c>
      <c r="C235" s="14" t="s">
        <v>912</v>
      </c>
      <c r="D235" s="37">
        <v>0</v>
      </c>
      <c r="E235" s="17" t="s">
        <v>703</v>
      </c>
      <c r="F235" s="22">
        <v>0</v>
      </c>
      <c r="G235" s="22">
        <v>0</v>
      </c>
      <c r="H235" s="23" t="s">
        <v>704</v>
      </c>
      <c r="I235" s="29"/>
      <c r="J235" s="29" t="s">
        <v>705</v>
      </c>
      <c r="K235" s="29"/>
    </row>
    <row r="236" ht="22.5" customHeight="1" spans="1:11">
      <c r="A236" s="92"/>
      <c r="B236" s="13"/>
      <c r="C236" s="14" t="s">
        <v>913</v>
      </c>
      <c r="D236" s="37">
        <v>0</v>
      </c>
      <c r="E236" s="17" t="s">
        <v>703</v>
      </c>
      <c r="F236" s="22">
        <v>0</v>
      </c>
      <c r="G236" s="22">
        <v>0</v>
      </c>
      <c r="H236" s="23" t="s">
        <v>704</v>
      </c>
      <c r="I236" s="29"/>
      <c r="J236" s="29" t="s">
        <v>705</v>
      </c>
      <c r="K236" s="29"/>
    </row>
    <row r="237" ht="21.75" customHeight="1" spans="1:11">
      <c r="A237" s="143" t="s">
        <v>1184</v>
      </c>
      <c r="B237" s="11" t="s">
        <v>911</v>
      </c>
      <c r="C237" s="14" t="s">
        <v>915</v>
      </c>
      <c r="D237" s="37">
        <v>0</v>
      </c>
      <c r="E237" s="17" t="s">
        <v>703</v>
      </c>
      <c r="F237" s="22">
        <v>0</v>
      </c>
      <c r="G237" s="22">
        <v>0</v>
      </c>
      <c r="H237" s="23" t="s">
        <v>704</v>
      </c>
      <c r="I237" s="29"/>
      <c r="J237" s="29" t="s">
        <v>705</v>
      </c>
      <c r="K237" s="29"/>
    </row>
    <row r="238" ht="21.75" customHeight="1" spans="1:11">
      <c r="A238" s="92"/>
      <c r="B238" s="13"/>
      <c r="C238" s="14" t="s">
        <v>916</v>
      </c>
      <c r="D238" s="37">
        <v>0</v>
      </c>
      <c r="E238" s="17" t="s">
        <v>703</v>
      </c>
      <c r="F238" s="22">
        <v>0</v>
      </c>
      <c r="G238" s="22">
        <v>0</v>
      </c>
      <c r="H238" s="23" t="s">
        <v>704</v>
      </c>
      <c r="I238" s="29"/>
      <c r="J238" s="29" t="s">
        <v>705</v>
      </c>
      <c r="K238" s="29"/>
    </row>
  </sheetData>
  <mergeCells count="133">
    <mergeCell ref="A1:K1"/>
    <mergeCell ref="A2:K2"/>
    <mergeCell ref="F4:G4"/>
    <mergeCell ref="A4:A5"/>
    <mergeCell ref="A7:A9"/>
    <mergeCell ref="A10:A12"/>
    <mergeCell ref="A13:A15"/>
    <mergeCell ref="A16:A18"/>
    <mergeCell ref="A20:A24"/>
    <mergeCell ref="A25:A28"/>
    <mergeCell ref="A29:A31"/>
    <mergeCell ref="A32:A34"/>
    <mergeCell ref="A35:A39"/>
    <mergeCell ref="A40:A44"/>
    <mergeCell ref="A46:A50"/>
    <mergeCell ref="A51:A55"/>
    <mergeCell ref="A56:A60"/>
    <mergeCell ref="A61:A63"/>
    <mergeCell ref="A64:A66"/>
    <mergeCell ref="A67:A69"/>
    <mergeCell ref="A70:A74"/>
    <mergeCell ref="A75:A79"/>
    <mergeCell ref="A80:A84"/>
    <mergeCell ref="A85:A89"/>
    <mergeCell ref="A90:A94"/>
    <mergeCell ref="A95:A99"/>
    <mergeCell ref="A100:A104"/>
    <mergeCell ref="A105:A110"/>
    <mergeCell ref="A111:A114"/>
    <mergeCell ref="A115:A119"/>
    <mergeCell ref="A120:A122"/>
    <mergeCell ref="A123:A125"/>
    <mergeCell ref="A127:A129"/>
    <mergeCell ref="A130:A133"/>
    <mergeCell ref="A134:A137"/>
    <mergeCell ref="A138:A141"/>
    <mergeCell ref="A142:A145"/>
    <mergeCell ref="A146:A149"/>
    <mergeCell ref="A150:A152"/>
    <mergeCell ref="A153:A155"/>
    <mergeCell ref="A156:A159"/>
    <mergeCell ref="A160:A163"/>
    <mergeCell ref="A164:A167"/>
    <mergeCell ref="A168:A171"/>
    <mergeCell ref="A172:A175"/>
    <mergeCell ref="A176:A179"/>
    <mergeCell ref="A180:A183"/>
    <mergeCell ref="A185:A187"/>
    <mergeCell ref="A188:A190"/>
    <mergeCell ref="A191:A193"/>
    <mergeCell ref="A194:A195"/>
    <mergeCell ref="A196:A198"/>
    <mergeCell ref="A199:A201"/>
    <mergeCell ref="A202:A204"/>
    <mergeCell ref="A205:A207"/>
    <mergeCell ref="A208:A210"/>
    <mergeCell ref="A211:A213"/>
    <mergeCell ref="A214:A216"/>
    <mergeCell ref="A217:A219"/>
    <mergeCell ref="A220:A222"/>
    <mergeCell ref="A225:A227"/>
    <mergeCell ref="A228:A230"/>
    <mergeCell ref="A231:A233"/>
    <mergeCell ref="A235:A236"/>
    <mergeCell ref="A237:A238"/>
    <mergeCell ref="B4:B5"/>
    <mergeCell ref="B7:B9"/>
    <mergeCell ref="B10:B12"/>
    <mergeCell ref="B13:B15"/>
    <mergeCell ref="B16:B18"/>
    <mergeCell ref="B20:B24"/>
    <mergeCell ref="B25:B28"/>
    <mergeCell ref="B29:B31"/>
    <mergeCell ref="B32:B34"/>
    <mergeCell ref="B35:B39"/>
    <mergeCell ref="B40:B44"/>
    <mergeCell ref="B46:B50"/>
    <mergeCell ref="B51:B55"/>
    <mergeCell ref="B56:B60"/>
    <mergeCell ref="B61:B63"/>
    <mergeCell ref="B64:B66"/>
    <mergeCell ref="B67:B69"/>
    <mergeCell ref="B70:B74"/>
    <mergeCell ref="B75:B79"/>
    <mergeCell ref="B80:B84"/>
    <mergeCell ref="B85:B89"/>
    <mergeCell ref="B90:B94"/>
    <mergeCell ref="B95:B99"/>
    <mergeCell ref="B100:B104"/>
    <mergeCell ref="B105:B110"/>
    <mergeCell ref="B111:B114"/>
    <mergeCell ref="B115:B119"/>
    <mergeCell ref="B120:B122"/>
    <mergeCell ref="B123:B125"/>
    <mergeCell ref="B127:B129"/>
    <mergeCell ref="B130:B133"/>
    <mergeCell ref="B134:B137"/>
    <mergeCell ref="B138:B141"/>
    <mergeCell ref="B142:B145"/>
    <mergeCell ref="B146:B149"/>
    <mergeCell ref="B150:B152"/>
    <mergeCell ref="B153:B155"/>
    <mergeCell ref="B156:B159"/>
    <mergeCell ref="B160:B163"/>
    <mergeCell ref="B164:B167"/>
    <mergeCell ref="B168:B171"/>
    <mergeCell ref="B172:B175"/>
    <mergeCell ref="B176:B179"/>
    <mergeCell ref="B180:B183"/>
    <mergeCell ref="B188:B190"/>
    <mergeCell ref="B191:B193"/>
    <mergeCell ref="B194:B195"/>
    <mergeCell ref="B196:B198"/>
    <mergeCell ref="B199:B201"/>
    <mergeCell ref="B202:B204"/>
    <mergeCell ref="B205:B207"/>
    <mergeCell ref="B208:B210"/>
    <mergeCell ref="B211:B213"/>
    <mergeCell ref="B214:B216"/>
    <mergeCell ref="B217:B219"/>
    <mergeCell ref="B220:B222"/>
    <mergeCell ref="B225:B227"/>
    <mergeCell ref="B228:B230"/>
    <mergeCell ref="B231:B233"/>
    <mergeCell ref="B235:B236"/>
    <mergeCell ref="B237:B238"/>
    <mergeCell ref="C4:C5"/>
    <mergeCell ref="D4:D5"/>
    <mergeCell ref="E4:E5"/>
    <mergeCell ref="H4:H5"/>
    <mergeCell ref="I4:I5"/>
    <mergeCell ref="J4:J5"/>
    <mergeCell ref="K4:K5"/>
  </mergeCells>
  <pageMargins left="1.18110236220472" right="1.18110236220472" top="1.18110236220472" bottom="1.18110236220472" header="0.51181" footer="0.51181"/>
  <pageSetup paperSize="9" pageOrder="overThenDown" orientation="portrait" errors="blank"/>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6"/>
  <sheetViews>
    <sheetView zoomScalePageLayoutView="60" workbookViewId="0">
      <pane topLeftCell="B155" activePane="bottomRight" state="frozen"/>
      <selection activeCell="A1" sqref="A1:K1"/>
    </sheetView>
  </sheetViews>
  <sheetFormatPr defaultColWidth="8" defaultRowHeight="13.5"/>
  <cols>
    <col min="1" max="1" width="28.9666666666667" style="1"/>
    <col min="2" max="2" width="24.6666666666667" style="1"/>
    <col min="3" max="3" width="44.7416666666667" style="1"/>
    <col min="4" max="4" width="23.0916666666667" style="1"/>
    <col min="5" max="5" width="6.025" style="1"/>
    <col min="6" max="6" width="9.75" style="1"/>
    <col min="7" max="7" width="10.0416666666667" style="1"/>
    <col min="8" max="8" width="5.59166666666667" style="1"/>
    <col min="9" max="11" width="36.5666666666667" style="1"/>
  </cols>
  <sheetData>
    <row r="1" ht="38.25" customHeight="1" spans="1:11">
      <c r="A1" s="2" t="s">
        <v>1185</v>
      </c>
      <c r="B1" s="2"/>
      <c r="C1" s="2"/>
      <c r="D1" s="3"/>
      <c r="E1" s="2"/>
      <c r="F1" s="3"/>
      <c r="G1" s="3"/>
      <c r="H1" s="4"/>
      <c r="I1" s="30"/>
      <c r="J1" s="30"/>
      <c r="K1" s="30"/>
    </row>
    <row r="2" ht="22.5" customHeight="1" spans="1:11">
      <c r="A2" s="5" t="s">
        <v>1186</v>
      </c>
      <c r="B2" s="5"/>
      <c r="C2" s="5"/>
      <c r="D2" s="5"/>
      <c r="E2" s="4"/>
      <c r="F2" s="5"/>
      <c r="G2" s="5"/>
      <c r="H2" s="4"/>
      <c r="I2" s="31"/>
      <c r="J2" s="31"/>
      <c r="K2" s="31"/>
    </row>
    <row r="3" ht="22.5" customHeight="1" spans="1:11">
      <c r="A3" s="6" t="s">
        <v>45</v>
      </c>
      <c r="B3" s="7"/>
      <c r="C3" s="8"/>
      <c r="D3" s="8"/>
      <c r="E3" s="9"/>
      <c r="F3" s="8"/>
      <c r="G3" s="8"/>
      <c r="H3" s="9"/>
      <c r="I3" s="26"/>
      <c r="J3" s="79"/>
      <c r="K3" s="79" t="s">
        <v>684</v>
      </c>
    </row>
    <row r="4" ht="22.5" customHeight="1" spans="1:11">
      <c r="A4" s="10" t="s">
        <v>685</v>
      </c>
      <c r="B4" s="11" t="s">
        <v>686</v>
      </c>
      <c r="C4" s="10" t="s">
        <v>687</v>
      </c>
      <c r="D4" s="10" t="s">
        <v>688</v>
      </c>
      <c r="E4" s="12" t="s">
        <v>689</v>
      </c>
      <c r="F4" s="10" t="s">
        <v>690</v>
      </c>
      <c r="G4" s="10"/>
      <c r="H4" s="12" t="s">
        <v>691</v>
      </c>
      <c r="I4" s="80" t="s">
        <v>692</v>
      </c>
      <c r="J4" s="80" t="s">
        <v>693</v>
      </c>
      <c r="K4" s="80" t="s">
        <v>694</v>
      </c>
    </row>
    <row r="5" ht="22.5" customHeight="1" spans="1:11">
      <c r="A5" s="10"/>
      <c r="B5" s="13"/>
      <c r="C5" s="10"/>
      <c r="D5" s="10"/>
      <c r="E5" s="12"/>
      <c r="F5" s="10" t="s">
        <v>695</v>
      </c>
      <c r="G5" s="10" t="s">
        <v>696</v>
      </c>
      <c r="H5" s="12"/>
      <c r="I5" s="13"/>
      <c r="J5" s="13"/>
      <c r="K5" s="13"/>
    </row>
    <row r="6" ht="22.5" customHeight="1" spans="1:11">
      <c r="A6" s="33" t="s">
        <v>919</v>
      </c>
      <c r="B6" s="33"/>
      <c r="C6" s="33"/>
      <c r="D6" s="34"/>
      <c r="E6" s="35"/>
      <c r="F6" s="34"/>
      <c r="G6" s="34"/>
      <c r="H6" s="36"/>
      <c r="I6" s="81"/>
      <c r="J6" s="81"/>
      <c r="K6" s="81"/>
    </row>
    <row r="7" ht="22.5" customHeight="1" spans="1:11">
      <c r="A7" s="14" t="s">
        <v>698</v>
      </c>
      <c r="B7" s="15" t="s">
        <v>699</v>
      </c>
      <c r="C7" s="14" t="s">
        <v>700</v>
      </c>
      <c r="D7" s="16">
        <v>0</v>
      </c>
      <c r="E7" s="17"/>
      <c r="F7" s="18"/>
      <c r="G7" s="18"/>
      <c r="H7" s="19"/>
      <c r="I7" s="29"/>
      <c r="J7" s="29"/>
      <c r="K7" s="29"/>
    </row>
    <row r="8" ht="22.5" customHeight="1" spans="1:11">
      <c r="A8" s="14"/>
      <c r="B8" s="20"/>
      <c r="C8" s="14" t="s">
        <v>701</v>
      </c>
      <c r="D8" s="16">
        <v>0</v>
      </c>
      <c r="E8" s="17"/>
      <c r="F8" s="18"/>
      <c r="G8" s="18"/>
      <c r="H8" s="19"/>
      <c r="I8" s="29"/>
      <c r="J8" s="29"/>
      <c r="K8" s="29"/>
    </row>
    <row r="9" ht="22.5" customHeight="1" spans="1:11">
      <c r="A9" s="14"/>
      <c r="B9" s="21"/>
      <c r="C9" s="14" t="s">
        <v>702</v>
      </c>
      <c r="D9" s="16">
        <f>D7-D8</f>
        <v>0</v>
      </c>
      <c r="E9" s="17" t="s">
        <v>703</v>
      </c>
      <c r="F9" s="22">
        <v>0</v>
      </c>
      <c r="G9" s="22">
        <v>0</v>
      </c>
      <c r="H9" s="23" t="s">
        <v>704</v>
      </c>
      <c r="I9" s="29"/>
      <c r="J9" s="29" t="s">
        <v>705</v>
      </c>
      <c r="K9" s="29"/>
    </row>
    <row r="10" ht="22.5" customHeight="1" spans="1:11">
      <c r="A10" s="14" t="s">
        <v>706</v>
      </c>
      <c r="B10" s="15" t="s">
        <v>707</v>
      </c>
      <c r="C10" s="14" t="s">
        <v>700</v>
      </c>
      <c r="D10" s="16">
        <v>0</v>
      </c>
      <c r="E10" s="17"/>
      <c r="F10" s="18"/>
      <c r="G10" s="18"/>
      <c r="H10" s="19"/>
      <c r="I10" s="29"/>
      <c r="J10" s="29"/>
      <c r="K10" s="29"/>
    </row>
    <row r="11" ht="22.5" customHeight="1" spans="1:11">
      <c r="A11" s="14"/>
      <c r="B11" s="20"/>
      <c r="C11" s="14" t="s">
        <v>701</v>
      </c>
      <c r="D11" s="16">
        <v>0</v>
      </c>
      <c r="E11" s="17"/>
      <c r="F11" s="18"/>
      <c r="G11" s="18"/>
      <c r="H11" s="19"/>
      <c r="I11" s="29"/>
      <c r="J11" s="29"/>
      <c r="K11" s="29"/>
    </row>
    <row r="12" ht="22.5" customHeight="1" spans="1:11">
      <c r="A12" s="14"/>
      <c r="B12" s="21"/>
      <c r="C12" s="14" t="s">
        <v>702</v>
      </c>
      <c r="D12" s="16">
        <f>D10-D11</f>
        <v>0</v>
      </c>
      <c r="E12" s="17" t="s">
        <v>703</v>
      </c>
      <c r="F12" s="22">
        <v>0</v>
      </c>
      <c r="G12" s="22">
        <v>0</v>
      </c>
      <c r="H12" s="23" t="s">
        <v>704</v>
      </c>
      <c r="I12" s="29"/>
      <c r="J12" s="29" t="s">
        <v>705</v>
      </c>
      <c r="K12" s="29"/>
    </row>
    <row r="13" ht="22.5" customHeight="1" spans="1:11">
      <c r="A13" s="14" t="s">
        <v>1048</v>
      </c>
      <c r="B13" s="15" t="s">
        <v>709</v>
      </c>
      <c r="C13" s="14" t="s">
        <v>710</v>
      </c>
      <c r="D13" s="16">
        <v>0</v>
      </c>
      <c r="E13" s="17"/>
      <c r="F13" s="18"/>
      <c r="G13" s="18"/>
      <c r="H13" s="19"/>
      <c r="I13" s="29"/>
      <c r="J13" s="29"/>
      <c r="K13" s="29"/>
    </row>
    <row r="14" ht="22.5" customHeight="1" spans="1:11">
      <c r="A14" s="14"/>
      <c r="B14" s="20"/>
      <c r="C14" s="14" t="s">
        <v>711</v>
      </c>
      <c r="D14" s="16">
        <v>0</v>
      </c>
      <c r="E14" s="17"/>
      <c r="F14" s="18"/>
      <c r="G14" s="18"/>
      <c r="H14" s="19"/>
      <c r="I14" s="29"/>
      <c r="J14" s="29"/>
      <c r="K14" s="29"/>
    </row>
    <row r="15" ht="22.5" customHeight="1" spans="1:11">
      <c r="A15" s="14"/>
      <c r="B15" s="21"/>
      <c r="C15" s="14" t="s">
        <v>702</v>
      </c>
      <c r="D15" s="16">
        <f>D13-D14</f>
        <v>0</v>
      </c>
      <c r="E15" s="17" t="s">
        <v>703</v>
      </c>
      <c r="F15" s="22">
        <v>0</v>
      </c>
      <c r="G15" s="22">
        <v>0</v>
      </c>
      <c r="H15" s="23" t="s">
        <v>704</v>
      </c>
      <c r="I15" s="29"/>
      <c r="J15" s="29" t="s">
        <v>705</v>
      </c>
      <c r="K15" s="29"/>
    </row>
    <row r="16" ht="22.5" customHeight="1" spans="1:11">
      <c r="A16" s="33" t="s">
        <v>716</v>
      </c>
      <c r="B16" s="33"/>
      <c r="C16" s="33"/>
      <c r="D16" s="34"/>
      <c r="E16" s="35"/>
      <c r="F16" s="34"/>
      <c r="G16" s="34"/>
      <c r="H16" s="36"/>
      <c r="I16" s="81"/>
      <c r="J16" s="81"/>
      <c r="K16" s="81"/>
    </row>
    <row r="17" ht="22.5" customHeight="1" spans="1:11">
      <c r="A17" s="14" t="s">
        <v>922</v>
      </c>
      <c r="B17" s="15" t="s">
        <v>923</v>
      </c>
      <c r="C17" s="14" t="s">
        <v>719</v>
      </c>
      <c r="D17" s="16">
        <v>0</v>
      </c>
      <c r="E17" s="17"/>
      <c r="F17" s="18"/>
      <c r="G17" s="18"/>
      <c r="H17" s="19"/>
      <c r="I17" s="29"/>
      <c r="J17" s="29"/>
      <c r="K17" s="29"/>
    </row>
    <row r="18" ht="22.5" customHeight="1" spans="1:11">
      <c r="A18" s="14"/>
      <c r="B18" s="20"/>
      <c r="C18" s="14" t="s">
        <v>720</v>
      </c>
      <c r="D18" s="16">
        <v>0</v>
      </c>
      <c r="E18" s="17"/>
      <c r="F18" s="18"/>
      <c r="G18" s="18"/>
      <c r="H18" s="19"/>
      <c r="I18" s="29"/>
      <c r="J18" s="29"/>
      <c r="K18" s="29"/>
    </row>
    <row r="19" ht="22.5" customHeight="1" spans="1:11">
      <c r="A19" s="14"/>
      <c r="B19" s="20"/>
      <c r="C19" s="14" t="s">
        <v>721</v>
      </c>
      <c r="D19" s="16">
        <f>D17-D18</f>
        <v>0</v>
      </c>
      <c r="E19" s="17" t="s">
        <v>703</v>
      </c>
      <c r="F19" s="22">
        <v>0</v>
      </c>
      <c r="G19" s="22">
        <v>0</v>
      </c>
      <c r="H19" s="23" t="s">
        <v>704</v>
      </c>
      <c r="I19" s="29"/>
      <c r="J19" s="29" t="s">
        <v>705</v>
      </c>
      <c r="K19" s="29"/>
    </row>
    <row r="20" ht="22.5" customHeight="1" spans="1:11">
      <c r="A20" s="14"/>
      <c r="B20" s="20"/>
      <c r="C20" s="14" t="s">
        <v>722</v>
      </c>
      <c r="D20" s="16">
        <v>0</v>
      </c>
      <c r="E20" s="17"/>
      <c r="F20" s="18"/>
      <c r="G20" s="18"/>
      <c r="H20" s="19"/>
      <c r="I20" s="29"/>
      <c r="J20" s="29"/>
      <c r="K20" s="29"/>
    </row>
    <row r="21" ht="22.5" customHeight="1" spans="1:11">
      <c r="A21" s="14"/>
      <c r="B21" s="21"/>
      <c r="C21" s="14" t="s">
        <v>723</v>
      </c>
      <c r="D21" s="16">
        <f>D20-D18</f>
        <v>0</v>
      </c>
      <c r="E21" s="17" t="s">
        <v>703</v>
      </c>
      <c r="F21" s="22">
        <v>0</v>
      </c>
      <c r="G21" s="22">
        <v>0</v>
      </c>
      <c r="H21" s="23" t="s">
        <v>704</v>
      </c>
      <c r="I21" s="29"/>
      <c r="J21" s="29" t="s">
        <v>705</v>
      </c>
      <c r="K21" s="29"/>
    </row>
    <row r="22" ht="22.5" customHeight="1" spans="1:11">
      <c r="A22" s="14" t="s">
        <v>724</v>
      </c>
      <c r="B22" s="15" t="s">
        <v>725</v>
      </c>
      <c r="C22" s="14" t="s">
        <v>726</v>
      </c>
      <c r="D22" s="16">
        <v>0</v>
      </c>
      <c r="E22" s="17"/>
      <c r="F22" s="18"/>
      <c r="G22" s="18"/>
      <c r="H22" s="19"/>
      <c r="I22" s="29"/>
      <c r="J22" s="29"/>
      <c r="K22" s="29"/>
    </row>
    <row r="23" ht="22.5" customHeight="1" spans="1:11">
      <c r="A23" s="14"/>
      <c r="B23" s="20"/>
      <c r="C23" s="14" t="s">
        <v>727</v>
      </c>
      <c r="D23" s="89">
        <v>0</v>
      </c>
      <c r="E23" s="17"/>
      <c r="F23" s="18"/>
      <c r="G23" s="18"/>
      <c r="H23" s="75"/>
      <c r="I23" s="86"/>
      <c r="J23" s="86"/>
      <c r="K23" s="86"/>
    </row>
    <row r="24" ht="22.5" customHeight="1" spans="1:11">
      <c r="A24" s="26"/>
      <c r="B24" s="76"/>
      <c r="C24" s="43" t="s">
        <v>1187</v>
      </c>
      <c r="D24" s="138">
        <v>0</v>
      </c>
      <c r="E24" s="46"/>
      <c r="F24" s="46"/>
      <c r="G24" s="139"/>
      <c r="H24" s="119"/>
      <c r="I24" s="83"/>
      <c r="J24" s="83"/>
      <c r="K24" s="83"/>
    </row>
    <row r="25" ht="22.5" customHeight="1" spans="1:11">
      <c r="A25" s="14"/>
      <c r="B25" s="21"/>
      <c r="C25" s="61" t="s">
        <v>728</v>
      </c>
      <c r="D25" s="109">
        <f>D22-D23</f>
        <v>0</v>
      </c>
      <c r="E25" s="63" t="s">
        <v>703</v>
      </c>
      <c r="F25" s="71">
        <v>0</v>
      </c>
      <c r="G25" s="71">
        <v>0</v>
      </c>
      <c r="H25" s="72" t="s">
        <v>704</v>
      </c>
      <c r="I25" s="87"/>
      <c r="J25" s="87" t="s">
        <v>705</v>
      </c>
      <c r="K25" s="87"/>
    </row>
    <row r="26" ht="22.5" customHeight="1" spans="1:11">
      <c r="A26" s="90" t="s">
        <v>925</v>
      </c>
      <c r="B26" s="15" t="s">
        <v>1188</v>
      </c>
      <c r="C26" s="14" t="s">
        <v>927</v>
      </c>
      <c r="D26" s="16">
        <v>0</v>
      </c>
      <c r="E26" s="17"/>
      <c r="F26" s="18"/>
      <c r="G26" s="18"/>
      <c r="H26" s="19"/>
      <c r="I26" s="29"/>
      <c r="J26" s="29"/>
      <c r="K26" s="29"/>
    </row>
    <row r="27" ht="22.5" customHeight="1" spans="1:11">
      <c r="A27" s="91"/>
      <c r="B27" s="20" t="s">
        <v>926</v>
      </c>
      <c r="C27" s="14" t="s">
        <v>928</v>
      </c>
      <c r="D27" s="89">
        <v>0</v>
      </c>
      <c r="E27" s="17"/>
      <c r="F27" s="18"/>
      <c r="G27" s="18"/>
      <c r="H27" s="19"/>
      <c r="I27" s="29"/>
      <c r="J27" s="29"/>
      <c r="K27" s="29"/>
    </row>
    <row r="28" ht="22.5" customHeight="1" spans="1:11">
      <c r="A28" s="92"/>
      <c r="B28" s="21"/>
      <c r="C28" s="14" t="s">
        <v>929</v>
      </c>
      <c r="D28" s="16">
        <f>D26-D27</f>
        <v>0</v>
      </c>
      <c r="E28" s="17" t="s">
        <v>703</v>
      </c>
      <c r="F28" s="22">
        <v>0</v>
      </c>
      <c r="G28" s="22">
        <v>0</v>
      </c>
      <c r="H28" s="23" t="s">
        <v>704</v>
      </c>
      <c r="I28" s="29"/>
      <c r="J28" s="29" t="s">
        <v>705</v>
      </c>
      <c r="K28" s="29"/>
    </row>
    <row r="29" ht="22.5" customHeight="1" spans="1:11">
      <c r="A29" s="14" t="s">
        <v>930</v>
      </c>
      <c r="B29" s="11" t="s">
        <v>730</v>
      </c>
      <c r="C29" s="14" t="s">
        <v>731</v>
      </c>
      <c r="D29" s="16">
        <v>0</v>
      </c>
      <c r="E29" s="17"/>
      <c r="F29" s="18"/>
      <c r="G29" s="18"/>
      <c r="H29" s="19"/>
      <c r="I29" s="29"/>
      <c r="J29" s="29"/>
      <c r="K29" s="29"/>
    </row>
    <row r="30" ht="22.5" customHeight="1" spans="1:11">
      <c r="A30" s="14"/>
      <c r="B30" s="32"/>
      <c r="C30" s="14" t="s">
        <v>732</v>
      </c>
      <c r="D30" s="16">
        <v>0</v>
      </c>
      <c r="E30" s="17"/>
      <c r="F30" s="18"/>
      <c r="G30" s="18"/>
      <c r="H30" s="19"/>
      <c r="I30" s="29"/>
      <c r="J30" s="29"/>
      <c r="K30" s="29"/>
    </row>
    <row r="31" ht="22.5" customHeight="1" spans="1:11">
      <c r="A31" s="14"/>
      <c r="B31" s="13"/>
      <c r="C31" s="14" t="s">
        <v>733</v>
      </c>
      <c r="D31" s="16">
        <f>D29-D30</f>
        <v>0</v>
      </c>
      <c r="E31" s="17" t="s">
        <v>703</v>
      </c>
      <c r="F31" s="22">
        <v>0</v>
      </c>
      <c r="G31" s="22">
        <v>0</v>
      </c>
      <c r="H31" s="23" t="s">
        <v>704</v>
      </c>
      <c r="I31" s="29"/>
      <c r="J31" s="29" t="s">
        <v>705</v>
      </c>
      <c r="K31" s="29"/>
    </row>
    <row r="32" ht="22.5" customHeight="1" spans="1:11">
      <c r="A32" s="14" t="s">
        <v>741</v>
      </c>
      <c r="B32" s="15" t="s">
        <v>934</v>
      </c>
      <c r="C32" s="14" t="s">
        <v>743</v>
      </c>
      <c r="D32" s="16">
        <v>0</v>
      </c>
      <c r="E32" s="17"/>
      <c r="F32" s="18"/>
      <c r="G32" s="18"/>
      <c r="H32" s="19"/>
      <c r="I32" s="29"/>
      <c r="J32" s="29"/>
      <c r="K32" s="29"/>
    </row>
    <row r="33" ht="22.5" customHeight="1" spans="1:11">
      <c r="A33" s="14"/>
      <c r="B33" s="20"/>
      <c r="C33" s="14" t="s">
        <v>935</v>
      </c>
      <c r="D33" s="89">
        <v>0</v>
      </c>
      <c r="E33" s="17"/>
      <c r="F33" s="18"/>
      <c r="G33" s="18"/>
      <c r="H33" s="19"/>
      <c r="I33" s="29"/>
      <c r="J33" s="29"/>
      <c r="K33" s="29"/>
    </row>
    <row r="34" ht="22.5" customHeight="1" spans="1:11">
      <c r="A34" s="14"/>
      <c r="B34" s="20"/>
      <c r="C34" s="14" t="s">
        <v>936</v>
      </c>
      <c r="D34" s="16">
        <f>D32-D33</f>
        <v>0</v>
      </c>
      <c r="E34" s="17" t="s">
        <v>703</v>
      </c>
      <c r="F34" s="22">
        <v>0</v>
      </c>
      <c r="G34" s="22">
        <v>0</v>
      </c>
      <c r="H34" s="23" t="s">
        <v>704</v>
      </c>
      <c r="I34" s="29"/>
      <c r="J34" s="29" t="s">
        <v>705</v>
      </c>
      <c r="K34" s="29"/>
    </row>
    <row r="35" ht="22.5" customHeight="1" spans="1:11">
      <c r="A35" s="14"/>
      <c r="B35" s="20"/>
      <c r="C35" s="14" t="s">
        <v>748</v>
      </c>
      <c r="D35" s="16">
        <v>0</v>
      </c>
      <c r="E35" s="17"/>
      <c r="F35" s="18"/>
      <c r="G35" s="18"/>
      <c r="H35" s="19"/>
      <c r="I35" s="29"/>
      <c r="J35" s="29"/>
      <c r="K35" s="29"/>
    </row>
    <row r="36" ht="22.5" customHeight="1" spans="1:11">
      <c r="A36" s="14"/>
      <c r="B36" s="21"/>
      <c r="C36" s="14" t="s">
        <v>937</v>
      </c>
      <c r="D36" s="16">
        <f>D32-D35</f>
        <v>0</v>
      </c>
      <c r="E36" s="17" t="s">
        <v>703</v>
      </c>
      <c r="F36" s="22">
        <v>0</v>
      </c>
      <c r="G36" s="22">
        <v>0</v>
      </c>
      <c r="H36" s="23" t="s">
        <v>704</v>
      </c>
      <c r="I36" s="29"/>
      <c r="J36" s="29" t="s">
        <v>705</v>
      </c>
      <c r="K36" s="29"/>
    </row>
    <row r="37" ht="22.5" customHeight="1" spans="1:11">
      <c r="A37" s="14" t="s">
        <v>750</v>
      </c>
      <c r="B37" s="15" t="s">
        <v>934</v>
      </c>
      <c r="C37" s="14" t="s">
        <v>752</v>
      </c>
      <c r="D37" s="16">
        <v>0</v>
      </c>
      <c r="E37" s="17"/>
      <c r="F37" s="18"/>
      <c r="G37" s="18"/>
      <c r="H37" s="19"/>
      <c r="I37" s="29"/>
      <c r="J37" s="29"/>
      <c r="K37" s="29"/>
    </row>
    <row r="38" ht="22.5" customHeight="1" spans="1:11">
      <c r="A38" s="14"/>
      <c r="B38" s="20"/>
      <c r="C38" s="14" t="s">
        <v>941</v>
      </c>
      <c r="D38" s="89">
        <v>0</v>
      </c>
      <c r="E38" s="17"/>
      <c r="F38" s="18"/>
      <c r="G38" s="18"/>
      <c r="H38" s="19"/>
      <c r="I38" s="29"/>
      <c r="J38" s="29"/>
      <c r="K38" s="29"/>
    </row>
    <row r="39" ht="22.5" customHeight="1" spans="1:11">
      <c r="A39" s="14"/>
      <c r="B39" s="20"/>
      <c r="C39" s="14" t="s">
        <v>942</v>
      </c>
      <c r="D39" s="16">
        <f>D37-D38</f>
        <v>0</v>
      </c>
      <c r="E39" s="17" t="s">
        <v>703</v>
      </c>
      <c r="F39" s="22">
        <v>0</v>
      </c>
      <c r="G39" s="22">
        <v>0</v>
      </c>
      <c r="H39" s="23" t="s">
        <v>704</v>
      </c>
      <c r="I39" s="29"/>
      <c r="J39" s="29" t="s">
        <v>705</v>
      </c>
      <c r="K39" s="29"/>
    </row>
    <row r="40" ht="22.5" customHeight="1" spans="1:11">
      <c r="A40" s="14"/>
      <c r="B40" s="20"/>
      <c r="C40" s="14" t="s">
        <v>756</v>
      </c>
      <c r="D40" s="16">
        <v>0</v>
      </c>
      <c r="E40" s="17"/>
      <c r="F40" s="18"/>
      <c r="G40" s="18"/>
      <c r="H40" s="19"/>
      <c r="I40" s="29"/>
      <c r="J40" s="29"/>
      <c r="K40" s="29"/>
    </row>
    <row r="41" ht="22.5" customHeight="1" spans="1:11">
      <c r="A41" s="14"/>
      <c r="B41" s="21"/>
      <c r="C41" s="14" t="s">
        <v>943</v>
      </c>
      <c r="D41" s="16">
        <f>D37-D40</f>
        <v>0</v>
      </c>
      <c r="E41" s="17" t="s">
        <v>703</v>
      </c>
      <c r="F41" s="22">
        <v>0</v>
      </c>
      <c r="G41" s="22">
        <v>0</v>
      </c>
      <c r="H41" s="23" t="s">
        <v>704</v>
      </c>
      <c r="I41" s="29"/>
      <c r="J41" s="29" t="s">
        <v>705</v>
      </c>
      <c r="K41" s="29"/>
    </row>
    <row r="42" ht="22.5" customHeight="1" spans="1:11">
      <c r="A42" s="33" t="s">
        <v>758</v>
      </c>
      <c r="B42" s="33"/>
      <c r="C42" s="33"/>
      <c r="D42" s="34"/>
      <c r="E42" s="35"/>
      <c r="F42" s="34"/>
      <c r="G42" s="34"/>
      <c r="H42" s="36"/>
      <c r="I42" s="81"/>
      <c r="J42" s="81"/>
      <c r="K42" s="81"/>
    </row>
    <row r="43" ht="22.5" customHeight="1" spans="1:11">
      <c r="A43" s="28" t="s">
        <v>759</v>
      </c>
      <c r="B43" s="15" t="s">
        <v>760</v>
      </c>
      <c r="C43" s="14" t="s">
        <v>761</v>
      </c>
      <c r="D43" s="16">
        <v>0</v>
      </c>
      <c r="E43" s="17"/>
      <c r="F43" s="18"/>
      <c r="G43" s="18"/>
      <c r="H43" s="19"/>
      <c r="I43" s="29"/>
      <c r="J43" s="29"/>
      <c r="K43" s="29"/>
    </row>
    <row r="44" ht="22.5" customHeight="1" spans="1:11">
      <c r="A44" s="28"/>
      <c r="B44" s="20"/>
      <c r="C44" s="14" t="s">
        <v>762</v>
      </c>
      <c r="D44" s="16">
        <v>0</v>
      </c>
      <c r="E44" s="17"/>
      <c r="F44" s="18"/>
      <c r="G44" s="18"/>
      <c r="H44" s="19"/>
      <c r="I44" s="29"/>
      <c r="J44" s="29"/>
      <c r="K44" s="29"/>
    </row>
    <row r="45" ht="22.5" customHeight="1" spans="1:11">
      <c r="A45" s="28"/>
      <c r="B45" s="20"/>
      <c r="C45" s="14" t="s">
        <v>763</v>
      </c>
      <c r="D45" s="16">
        <f>IF(D43=0,0,D44/D43)*100</f>
        <v>0</v>
      </c>
      <c r="E45" s="17" t="s">
        <v>703</v>
      </c>
      <c r="F45" s="22">
        <v>95</v>
      </c>
      <c r="G45" s="22">
        <v>105</v>
      </c>
      <c r="H45" s="23" t="s">
        <v>704</v>
      </c>
      <c r="I45" s="29"/>
      <c r="J45" s="29" t="s">
        <v>705</v>
      </c>
      <c r="K45" s="29"/>
    </row>
    <row r="46" ht="22.5" customHeight="1" spans="1:11">
      <c r="A46" s="28"/>
      <c r="B46" s="20"/>
      <c r="C46" s="14" t="s">
        <v>764</v>
      </c>
      <c r="D46" s="16">
        <v>0</v>
      </c>
      <c r="E46" s="17"/>
      <c r="F46" s="18"/>
      <c r="G46" s="18"/>
      <c r="H46" s="19"/>
      <c r="I46" s="29"/>
      <c r="J46" s="29"/>
      <c r="K46" s="29"/>
    </row>
    <row r="47" ht="22.5" customHeight="1" spans="1:11">
      <c r="A47" s="28"/>
      <c r="B47" s="21"/>
      <c r="C47" s="14" t="s">
        <v>765</v>
      </c>
      <c r="D47" s="16">
        <f>IF(D46=0,0,D44/D46-1)*100</f>
        <v>0</v>
      </c>
      <c r="E47" s="17" t="s">
        <v>703</v>
      </c>
      <c r="F47" s="22">
        <v>0</v>
      </c>
      <c r="G47" s="22">
        <v>20</v>
      </c>
      <c r="H47" s="23" t="s">
        <v>704</v>
      </c>
      <c r="I47" s="29"/>
      <c r="J47" s="29" t="s">
        <v>705</v>
      </c>
      <c r="K47" s="29"/>
    </row>
    <row r="48" ht="22.5" customHeight="1" spans="1:11">
      <c r="A48" s="28" t="s">
        <v>1092</v>
      </c>
      <c r="B48" s="15" t="s">
        <v>1189</v>
      </c>
      <c r="C48" s="14" t="s">
        <v>761</v>
      </c>
      <c r="D48" s="16">
        <v>0</v>
      </c>
      <c r="E48" s="17"/>
      <c r="F48" s="18"/>
      <c r="G48" s="18"/>
      <c r="H48" s="19"/>
      <c r="I48" s="29"/>
      <c r="J48" s="29"/>
      <c r="K48" s="29"/>
    </row>
    <row r="49" ht="22.5" customHeight="1" spans="1:11">
      <c r="A49" s="28"/>
      <c r="B49" s="20"/>
      <c r="C49" s="14" t="s">
        <v>762</v>
      </c>
      <c r="D49" s="16">
        <v>0</v>
      </c>
      <c r="E49" s="17"/>
      <c r="F49" s="18"/>
      <c r="G49" s="18"/>
      <c r="H49" s="19"/>
      <c r="I49" s="29"/>
      <c r="J49" s="29"/>
      <c r="K49" s="29"/>
    </row>
    <row r="50" ht="22.5" customHeight="1" spans="1:11">
      <c r="A50" s="28"/>
      <c r="B50" s="20"/>
      <c r="C50" s="14" t="s">
        <v>763</v>
      </c>
      <c r="D50" s="16">
        <f>IF(D48=0,0,D49/D48)*100</f>
        <v>0</v>
      </c>
      <c r="E50" s="17" t="s">
        <v>703</v>
      </c>
      <c r="F50" s="22">
        <v>95</v>
      </c>
      <c r="G50" s="22">
        <v>105</v>
      </c>
      <c r="H50" s="23" t="s">
        <v>704</v>
      </c>
      <c r="I50" s="29"/>
      <c r="J50" s="29" t="s">
        <v>705</v>
      </c>
      <c r="K50" s="29"/>
    </row>
    <row r="51" ht="22.5" customHeight="1" spans="1:11">
      <c r="A51" s="28"/>
      <c r="B51" s="20"/>
      <c r="C51" s="14" t="s">
        <v>764</v>
      </c>
      <c r="D51" s="16">
        <v>0</v>
      </c>
      <c r="E51" s="17"/>
      <c r="F51" s="18"/>
      <c r="G51" s="18"/>
      <c r="H51" s="19"/>
      <c r="I51" s="29"/>
      <c r="J51" s="29"/>
      <c r="K51" s="29"/>
    </row>
    <row r="52" ht="22.5" customHeight="1" spans="1:11">
      <c r="A52" s="28"/>
      <c r="B52" s="21"/>
      <c r="C52" s="14" t="s">
        <v>765</v>
      </c>
      <c r="D52" s="16">
        <f>IF(D51=0,0,D49/D51-1)*100</f>
        <v>0</v>
      </c>
      <c r="E52" s="17" t="s">
        <v>703</v>
      </c>
      <c r="F52" s="22">
        <v>0</v>
      </c>
      <c r="G52" s="22">
        <v>20</v>
      </c>
      <c r="H52" s="23" t="s">
        <v>704</v>
      </c>
      <c r="I52" s="29"/>
      <c r="J52" s="29" t="s">
        <v>705</v>
      </c>
      <c r="K52" s="29"/>
    </row>
    <row r="53" ht="22.5" customHeight="1" spans="1:11">
      <c r="A53" s="28" t="s">
        <v>1190</v>
      </c>
      <c r="B53" s="15" t="s">
        <v>1191</v>
      </c>
      <c r="C53" s="14" t="s">
        <v>761</v>
      </c>
      <c r="D53" s="16">
        <v>0</v>
      </c>
      <c r="E53" s="17"/>
      <c r="F53" s="18"/>
      <c r="G53" s="18"/>
      <c r="H53" s="19"/>
      <c r="I53" s="29"/>
      <c r="J53" s="29"/>
      <c r="K53" s="29"/>
    </row>
    <row r="54" ht="22.5" customHeight="1" spans="1:11">
      <c r="A54" s="28"/>
      <c r="B54" s="20"/>
      <c r="C54" s="14" t="s">
        <v>762</v>
      </c>
      <c r="D54" s="16">
        <v>0</v>
      </c>
      <c r="E54" s="17"/>
      <c r="F54" s="18"/>
      <c r="G54" s="18"/>
      <c r="H54" s="19"/>
      <c r="I54" s="29"/>
      <c r="J54" s="29"/>
      <c r="K54" s="29"/>
    </row>
    <row r="55" ht="22.5" customHeight="1" spans="1:11">
      <c r="A55" s="28"/>
      <c r="B55" s="20"/>
      <c r="C55" s="14" t="s">
        <v>763</v>
      </c>
      <c r="D55" s="16">
        <f>IF(D53=0,0,D54/D53)*100</f>
        <v>0</v>
      </c>
      <c r="E55" s="17" t="s">
        <v>703</v>
      </c>
      <c r="F55" s="22">
        <v>95</v>
      </c>
      <c r="G55" s="22">
        <v>105</v>
      </c>
      <c r="H55" s="23" t="s">
        <v>704</v>
      </c>
      <c r="I55" s="29"/>
      <c r="J55" s="29" t="s">
        <v>705</v>
      </c>
      <c r="K55" s="29"/>
    </row>
    <row r="56" ht="22.5" customHeight="1" spans="1:11">
      <c r="A56" s="28"/>
      <c r="B56" s="20"/>
      <c r="C56" s="14" t="s">
        <v>764</v>
      </c>
      <c r="D56" s="16">
        <v>0</v>
      </c>
      <c r="E56" s="17"/>
      <c r="F56" s="18"/>
      <c r="G56" s="18"/>
      <c r="H56" s="19"/>
      <c r="I56" s="29"/>
      <c r="J56" s="29"/>
      <c r="K56" s="29"/>
    </row>
    <row r="57" ht="22.5" customHeight="1" spans="1:11">
      <c r="A57" s="28"/>
      <c r="B57" s="21"/>
      <c r="C57" s="14" t="s">
        <v>765</v>
      </c>
      <c r="D57" s="16">
        <f>IF(D56=0,0,D54/D56-1)*100</f>
        <v>0</v>
      </c>
      <c r="E57" s="17" t="s">
        <v>703</v>
      </c>
      <c r="F57" s="22">
        <v>0</v>
      </c>
      <c r="G57" s="22">
        <v>20</v>
      </c>
      <c r="H57" s="23" t="s">
        <v>704</v>
      </c>
      <c r="I57" s="29"/>
      <c r="J57" s="29" t="s">
        <v>705</v>
      </c>
      <c r="K57" s="29"/>
    </row>
    <row r="58" ht="22.5" customHeight="1" spans="1:11">
      <c r="A58" s="28" t="s">
        <v>781</v>
      </c>
      <c r="B58" s="15" t="s">
        <v>1192</v>
      </c>
      <c r="C58" s="14" t="s">
        <v>761</v>
      </c>
      <c r="D58" s="16">
        <v>0</v>
      </c>
      <c r="E58" s="17"/>
      <c r="F58" s="18"/>
      <c r="G58" s="18"/>
      <c r="H58" s="19"/>
      <c r="I58" s="29"/>
      <c r="J58" s="29"/>
      <c r="K58" s="29"/>
    </row>
    <row r="59" ht="24" customHeight="1" spans="1:11">
      <c r="A59" s="28"/>
      <c r="B59" s="20"/>
      <c r="C59" s="14" t="s">
        <v>762</v>
      </c>
      <c r="D59" s="16">
        <v>0</v>
      </c>
      <c r="E59" s="17"/>
      <c r="F59" s="18"/>
      <c r="G59" s="18"/>
      <c r="H59" s="19"/>
      <c r="I59" s="29"/>
      <c r="J59" s="29"/>
      <c r="K59" s="29"/>
    </row>
    <row r="60" ht="22.5" customHeight="1" spans="1:11">
      <c r="A60" s="28"/>
      <c r="B60" s="20"/>
      <c r="C60" s="14" t="s">
        <v>763</v>
      </c>
      <c r="D60" s="16">
        <f>IF(D58=0,0,D59/D58)*100</f>
        <v>0</v>
      </c>
      <c r="E60" s="17" t="s">
        <v>703</v>
      </c>
      <c r="F60" s="22">
        <v>95</v>
      </c>
      <c r="G60" s="22">
        <v>105</v>
      </c>
      <c r="H60" s="23" t="s">
        <v>704</v>
      </c>
      <c r="I60" s="29"/>
      <c r="J60" s="29" t="s">
        <v>705</v>
      </c>
      <c r="K60" s="29"/>
    </row>
    <row r="61" ht="22.5" customHeight="1" spans="1:11">
      <c r="A61" s="28"/>
      <c r="B61" s="20"/>
      <c r="C61" s="14" t="s">
        <v>764</v>
      </c>
      <c r="D61" s="16">
        <v>0</v>
      </c>
      <c r="E61" s="17"/>
      <c r="F61" s="18"/>
      <c r="G61" s="18"/>
      <c r="H61" s="19"/>
      <c r="I61" s="29"/>
      <c r="J61" s="29"/>
      <c r="K61" s="29"/>
    </row>
    <row r="62" ht="22.5" customHeight="1" spans="1:11">
      <c r="A62" s="28"/>
      <c r="B62" s="21"/>
      <c r="C62" s="14" t="s">
        <v>765</v>
      </c>
      <c r="D62" s="16">
        <f>IF(D61=0,0,D59/D61-1)*100</f>
        <v>0</v>
      </c>
      <c r="E62" s="17" t="s">
        <v>703</v>
      </c>
      <c r="F62" s="22">
        <v>0</v>
      </c>
      <c r="G62" s="22">
        <v>20</v>
      </c>
      <c r="H62" s="23" t="s">
        <v>704</v>
      </c>
      <c r="I62" s="29"/>
      <c r="J62" s="29" t="s">
        <v>705</v>
      </c>
      <c r="K62" s="29"/>
    </row>
    <row r="63" ht="22.5" customHeight="1" spans="1:11">
      <c r="A63" s="28" t="s">
        <v>1193</v>
      </c>
      <c r="B63" s="15" t="s">
        <v>1194</v>
      </c>
      <c r="C63" s="14" t="s">
        <v>761</v>
      </c>
      <c r="D63" s="16">
        <v>0</v>
      </c>
      <c r="E63" s="17"/>
      <c r="F63" s="18"/>
      <c r="G63" s="18"/>
      <c r="H63" s="19"/>
      <c r="I63" s="29"/>
      <c r="J63" s="29"/>
      <c r="K63" s="29"/>
    </row>
    <row r="64" ht="22.5" customHeight="1" spans="1:11">
      <c r="A64" s="28"/>
      <c r="B64" s="20"/>
      <c r="C64" s="14" t="s">
        <v>762</v>
      </c>
      <c r="D64" s="16">
        <v>0</v>
      </c>
      <c r="E64" s="17"/>
      <c r="F64" s="18"/>
      <c r="G64" s="18"/>
      <c r="H64" s="19"/>
      <c r="I64" s="29"/>
      <c r="J64" s="29"/>
      <c r="K64" s="29"/>
    </row>
    <row r="65" ht="22.5" customHeight="1" spans="1:11">
      <c r="A65" s="28"/>
      <c r="B65" s="20"/>
      <c r="C65" s="14" t="s">
        <v>763</v>
      </c>
      <c r="D65" s="16">
        <f>IF(D63=0,0,D64/D63)*100</f>
        <v>0</v>
      </c>
      <c r="E65" s="17" t="s">
        <v>703</v>
      </c>
      <c r="F65" s="22">
        <v>95</v>
      </c>
      <c r="G65" s="22">
        <v>105</v>
      </c>
      <c r="H65" s="23" t="s">
        <v>704</v>
      </c>
      <c r="I65" s="29"/>
      <c r="J65" s="29" t="s">
        <v>705</v>
      </c>
      <c r="K65" s="29"/>
    </row>
    <row r="66" ht="22.5" customHeight="1" spans="1:11">
      <c r="A66" s="28"/>
      <c r="B66" s="20"/>
      <c r="C66" s="14" t="s">
        <v>764</v>
      </c>
      <c r="D66" s="16">
        <v>0</v>
      </c>
      <c r="E66" s="17"/>
      <c r="F66" s="18"/>
      <c r="G66" s="18"/>
      <c r="H66" s="19"/>
      <c r="I66" s="29"/>
      <c r="J66" s="29"/>
      <c r="K66" s="29"/>
    </row>
    <row r="67" ht="22.5" customHeight="1" spans="1:11">
      <c r="A67" s="28"/>
      <c r="B67" s="21"/>
      <c r="C67" s="14" t="s">
        <v>765</v>
      </c>
      <c r="D67" s="16">
        <f>IF(D66=0,0,D64/D66-1)*100</f>
        <v>0</v>
      </c>
      <c r="E67" s="17" t="s">
        <v>703</v>
      </c>
      <c r="F67" s="22">
        <v>0</v>
      </c>
      <c r="G67" s="22">
        <v>20</v>
      </c>
      <c r="H67" s="23" t="s">
        <v>704</v>
      </c>
      <c r="I67" s="29"/>
      <c r="J67" s="29" t="s">
        <v>705</v>
      </c>
      <c r="K67" s="29"/>
    </row>
    <row r="68" ht="22.5" customHeight="1" spans="1:11">
      <c r="A68" s="28" t="s">
        <v>1195</v>
      </c>
      <c r="B68" s="15" t="s">
        <v>1196</v>
      </c>
      <c r="C68" s="14" t="s">
        <v>762</v>
      </c>
      <c r="D68" s="16">
        <f>D59-D64</f>
        <v>0</v>
      </c>
      <c r="E68" s="17" t="s">
        <v>703</v>
      </c>
      <c r="F68" s="22">
        <v>0</v>
      </c>
      <c r="G68" s="22">
        <v>0</v>
      </c>
      <c r="H68" s="23" t="s">
        <v>704</v>
      </c>
      <c r="I68" s="29"/>
      <c r="J68" s="29" t="s">
        <v>705</v>
      </c>
      <c r="K68" s="29"/>
    </row>
    <row r="69" ht="22.5" customHeight="1" spans="1:11">
      <c r="A69" s="28"/>
      <c r="B69" s="20"/>
      <c r="C69" s="28" t="s">
        <v>1197</v>
      </c>
      <c r="D69" s="16">
        <v>0</v>
      </c>
      <c r="E69" s="17"/>
      <c r="F69" s="18"/>
      <c r="G69" s="18"/>
      <c r="H69" s="19"/>
      <c r="I69" s="29"/>
      <c r="J69" s="29"/>
      <c r="K69" s="29"/>
    </row>
    <row r="70" ht="22.5" customHeight="1" spans="1:11">
      <c r="A70" s="28"/>
      <c r="B70" s="20"/>
      <c r="C70" s="14" t="s">
        <v>1198</v>
      </c>
      <c r="D70" s="89">
        <v>0</v>
      </c>
      <c r="E70" s="17"/>
      <c r="F70" s="18"/>
      <c r="G70" s="18"/>
      <c r="H70" s="19"/>
      <c r="I70" s="29"/>
      <c r="J70" s="29"/>
      <c r="K70" s="29"/>
    </row>
    <row r="71" ht="22.5" customHeight="1" spans="1:11">
      <c r="A71" s="28"/>
      <c r="B71" s="21"/>
      <c r="C71" s="14" t="s">
        <v>1199</v>
      </c>
      <c r="D71" s="16">
        <f>(D68-D69)-D70</f>
        <v>0</v>
      </c>
      <c r="E71" s="17" t="s">
        <v>703</v>
      </c>
      <c r="F71" s="22">
        <v>0</v>
      </c>
      <c r="G71" s="22">
        <v>0</v>
      </c>
      <c r="H71" s="23" t="s">
        <v>704</v>
      </c>
      <c r="I71" s="29"/>
      <c r="J71" s="29" t="s">
        <v>705</v>
      </c>
      <c r="K71" s="29"/>
    </row>
    <row r="72" ht="22.5" customHeight="1" spans="1:11">
      <c r="A72" s="28" t="s">
        <v>790</v>
      </c>
      <c r="B72" s="15" t="s">
        <v>760</v>
      </c>
      <c r="C72" s="14" t="s">
        <v>761</v>
      </c>
      <c r="D72" s="16">
        <v>0</v>
      </c>
      <c r="E72" s="17"/>
      <c r="F72" s="18"/>
      <c r="G72" s="18"/>
      <c r="H72" s="19"/>
      <c r="I72" s="29"/>
      <c r="J72" s="29"/>
      <c r="K72" s="29"/>
    </row>
    <row r="73" ht="22.5" customHeight="1" spans="1:11">
      <c r="A73" s="28"/>
      <c r="B73" s="20"/>
      <c r="C73" s="14" t="s">
        <v>762</v>
      </c>
      <c r="D73" s="16">
        <v>0</v>
      </c>
      <c r="E73" s="17"/>
      <c r="F73" s="18"/>
      <c r="G73" s="18"/>
      <c r="H73" s="19"/>
      <c r="I73" s="29"/>
      <c r="J73" s="29"/>
      <c r="K73" s="29"/>
    </row>
    <row r="74" ht="22.5" customHeight="1" spans="1:11">
      <c r="A74" s="28"/>
      <c r="B74" s="20"/>
      <c r="C74" s="14" t="s">
        <v>763</v>
      </c>
      <c r="D74" s="16">
        <f>IF(D72=0,0,D73/D72)*100</f>
        <v>0</v>
      </c>
      <c r="E74" s="17" t="s">
        <v>703</v>
      </c>
      <c r="F74" s="22">
        <v>95</v>
      </c>
      <c r="G74" s="22">
        <v>105</v>
      </c>
      <c r="H74" s="23" t="s">
        <v>704</v>
      </c>
      <c r="I74" s="29"/>
      <c r="J74" s="29" t="s">
        <v>705</v>
      </c>
      <c r="K74" s="29"/>
    </row>
    <row r="75" ht="22.5" customHeight="1" spans="1:11">
      <c r="A75" s="28"/>
      <c r="B75" s="20"/>
      <c r="C75" s="14" t="s">
        <v>764</v>
      </c>
      <c r="D75" s="16">
        <v>0</v>
      </c>
      <c r="E75" s="17"/>
      <c r="F75" s="18"/>
      <c r="G75" s="18"/>
      <c r="H75" s="19"/>
      <c r="I75" s="29"/>
      <c r="J75" s="29"/>
      <c r="K75" s="29"/>
    </row>
    <row r="76" ht="22.5" customHeight="1" spans="1:11">
      <c r="A76" s="28"/>
      <c r="B76" s="21"/>
      <c r="C76" s="14" t="s">
        <v>765</v>
      </c>
      <c r="D76" s="16">
        <f>IF(D75=0,0,D73/D75-1)*100</f>
        <v>0</v>
      </c>
      <c r="E76" s="17" t="s">
        <v>703</v>
      </c>
      <c r="F76" s="22">
        <v>0</v>
      </c>
      <c r="G76" s="22">
        <v>20</v>
      </c>
      <c r="H76" s="23" t="s">
        <v>704</v>
      </c>
      <c r="I76" s="29"/>
      <c r="J76" s="29" t="s">
        <v>705</v>
      </c>
      <c r="K76" s="29"/>
    </row>
    <row r="77" ht="21.75" customHeight="1" spans="1:11">
      <c r="A77" s="28" t="s">
        <v>1103</v>
      </c>
      <c r="B77" s="15" t="s">
        <v>1200</v>
      </c>
      <c r="C77" s="14" t="s">
        <v>761</v>
      </c>
      <c r="D77" s="16">
        <v>0</v>
      </c>
      <c r="E77" s="17"/>
      <c r="F77" s="18"/>
      <c r="G77" s="18"/>
      <c r="H77" s="19"/>
      <c r="I77" s="29"/>
      <c r="J77" s="29"/>
      <c r="K77" s="29"/>
    </row>
    <row r="78" ht="22.5" customHeight="1" spans="1:11">
      <c r="A78" s="28"/>
      <c r="B78" s="20"/>
      <c r="C78" s="14" t="s">
        <v>762</v>
      </c>
      <c r="D78" s="16">
        <v>0</v>
      </c>
      <c r="E78" s="17"/>
      <c r="F78" s="18"/>
      <c r="G78" s="18"/>
      <c r="H78" s="19"/>
      <c r="I78" s="29"/>
      <c r="J78" s="29"/>
      <c r="K78" s="29"/>
    </row>
    <row r="79" ht="22.5" customHeight="1" spans="1:11">
      <c r="A79" s="28"/>
      <c r="B79" s="20"/>
      <c r="C79" s="14" t="s">
        <v>763</v>
      </c>
      <c r="D79" s="16">
        <f>IF(D77=0,0,D78/D77)*100</f>
        <v>0</v>
      </c>
      <c r="E79" s="17" t="s">
        <v>703</v>
      </c>
      <c r="F79" s="22">
        <v>95</v>
      </c>
      <c r="G79" s="22">
        <v>105</v>
      </c>
      <c r="H79" s="23" t="s">
        <v>704</v>
      </c>
      <c r="I79" s="29"/>
      <c r="J79" s="29" t="s">
        <v>705</v>
      </c>
      <c r="K79" s="29"/>
    </row>
    <row r="80" ht="22.5" customHeight="1" spans="1:11">
      <c r="A80" s="28"/>
      <c r="B80" s="20"/>
      <c r="C80" s="14" t="s">
        <v>764</v>
      </c>
      <c r="D80" s="16">
        <v>0</v>
      </c>
      <c r="E80" s="17"/>
      <c r="F80" s="18"/>
      <c r="G80" s="18"/>
      <c r="H80" s="19"/>
      <c r="I80" s="29"/>
      <c r="J80" s="29"/>
      <c r="K80" s="29"/>
    </row>
    <row r="81" ht="22.5" customHeight="1" spans="1:11">
      <c r="A81" s="28"/>
      <c r="B81" s="21"/>
      <c r="C81" s="14" t="s">
        <v>765</v>
      </c>
      <c r="D81" s="16">
        <f>IF(D80=0,0,D78/D80-1)*100</f>
        <v>0</v>
      </c>
      <c r="E81" s="17" t="s">
        <v>703</v>
      </c>
      <c r="F81" s="22">
        <v>0</v>
      </c>
      <c r="G81" s="22">
        <v>20</v>
      </c>
      <c r="H81" s="23" t="s">
        <v>704</v>
      </c>
      <c r="I81" s="29"/>
      <c r="J81" s="29" t="s">
        <v>705</v>
      </c>
      <c r="K81" s="29"/>
    </row>
    <row r="82" ht="22.5" customHeight="1" spans="1:11">
      <c r="A82" s="28" t="s">
        <v>1105</v>
      </c>
      <c r="B82" s="15" t="s">
        <v>1106</v>
      </c>
      <c r="C82" s="14" t="s">
        <v>761</v>
      </c>
      <c r="D82" s="16">
        <v>0</v>
      </c>
      <c r="E82" s="17"/>
      <c r="F82" s="18"/>
      <c r="G82" s="18"/>
      <c r="H82" s="19"/>
      <c r="I82" s="29"/>
      <c r="J82" s="29"/>
      <c r="K82" s="29"/>
    </row>
    <row r="83" ht="22.5" customHeight="1" spans="1:11">
      <c r="A83" s="28"/>
      <c r="B83" s="20"/>
      <c r="C83" s="14" t="s">
        <v>762</v>
      </c>
      <c r="D83" s="16">
        <v>0</v>
      </c>
      <c r="E83" s="17"/>
      <c r="F83" s="18"/>
      <c r="G83" s="18"/>
      <c r="H83" s="19"/>
      <c r="I83" s="29"/>
      <c r="J83" s="29"/>
      <c r="K83" s="29"/>
    </row>
    <row r="84" ht="22.5" customHeight="1" spans="1:11">
      <c r="A84" s="28"/>
      <c r="B84" s="20"/>
      <c r="C84" s="14" t="s">
        <v>763</v>
      </c>
      <c r="D84" s="16">
        <f>IF(D82=0,0,D83/D82)*100</f>
        <v>0</v>
      </c>
      <c r="E84" s="17" t="s">
        <v>703</v>
      </c>
      <c r="F84" s="22">
        <v>95</v>
      </c>
      <c r="G84" s="22">
        <v>105</v>
      </c>
      <c r="H84" s="23" t="s">
        <v>704</v>
      </c>
      <c r="I84" s="29"/>
      <c r="J84" s="29" t="s">
        <v>705</v>
      </c>
      <c r="K84" s="29"/>
    </row>
    <row r="85" ht="22.5" customHeight="1" spans="1:11">
      <c r="A85" s="28"/>
      <c r="B85" s="20"/>
      <c r="C85" s="14" t="s">
        <v>764</v>
      </c>
      <c r="D85" s="16">
        <v>0</v>
      </c>
      <c r="E85" s="17"/>
      <c r="F85" s="18"/>
      <c r="G85" s="18"/>
      <c r="H85" s="19"/>
      <c r="I85" s="29"/>
      <c r="J85" s="29"/>
      <c r="K85" s="29"/>
    </row>
    <row r="86" ht="22.5" customHeight="1" spans="1:11">
      <c r="A86" s="28"/>
      <c r="B86" s="21"/>
      <c r="C86" s="14" t="s">
        <v>765</v>
      </c>
      <c r="D86" s="16">
        <f>IF(D85=0,0,D83/D85-1)*100</f>
        <v>0</v>
      </c>
      <c r="E86" s="17" t="s">
        <v>703</v>
      </c>
      <c r="F86" s="22">
        <v>0</v>
      </c>
      <c r="G86" s="22">
        <v>20</v>
      </c>
      <c r="H86" s="23" t="s">
        <v>704</v>
      </c>
      <c r="I86" s="29"/>
      <c r="J86" s="29" t="s">
        <v>705</v>
      </c>
      <c r="K86" s="29"/>
    </row>
    <row r="87" ht="22.5" customHeight="1" spans="1:11">
      <c r="A87" s="28" t="s">
        <v>1107</v>
      </c>
      <c r="B87" s="15" t="s">
        <v>1201</v>
      </c>
      <c r="C87" s="14" t="s">
        <v>761</v>
      </c>
      <c r="D87" s="16">
        <v>0</v>
      </c>
      <c r="E87" s="17"/>
      <c r="F87" s="18"/>
      <c r="G87" s="18"/>
      <c r="H87" s="19"/>
      <c r="I87" s="29"/>
      <c r="J87" s="29"/>
      <c r="K87" s="29"/>
    </row>
    <row r="88" ht="22.5" customHeight="1" spans="1:11">
      <c r="A88" s="28"/>
      <c r="B88" s="20"/>
      <c r="C88" s="14" t="s">
        <v>762</v>
      </c>
      <c r="D88" s="16">
        <v>0</v>
      </c>
      <c r="E88" s="17"/>
      <c r="F88" s="18"/>
      <c r="G88" s="18"/>
      <c r="H88" s="19"/>
      <c r="I88" s="29"/>
      <c r="J88" s="29"/>
      <c r="K88" s="29"/>
    </row>
    <row r="89" ht="22.5" customHeight="1" spans="1:11">
      <c r="A89" s="28"/>
      <c r="B89" s="20"/>
      <c r="C89" s="14" t="s">
        <v>763</v>
      </c>
      <c r="D89" s="16">
        <f>IF(D87=0,0,D88/D87)*100</f>
        <v>0</v>
      </c>
      <c r="E89" s="17" t="s">
        <v>703</v>
      </c>
      <c r="F89" s="22">
        <v>95</v>
      </c>
      <c r="G89" s="22">
        <v>105</v>
      </c>
      <c r="H89" s="23" t="s">
        <v>704</v>
      </c>
      <c r="I89" s="29"/>
      <c r="J89" s="29" t="s">
        <v>705</v>
      </c>
      <c r="K89" s="29"/>
    </row>
    <row r="90" ht="22.5" customHeight="1" spans="1:11">
      <c r="A90" s="28"/>
      <c r="B90" s="20"/>
      <c r="C90" s="14" t="s">
        <v>764</v>
      </c>
      <c r="D90" s="16">
        <v>0</v>
      </c>
      <c r="E90" s="17"/>
      <c r="F90" s="18"/>
      <c r="G90" s="18"/>
      <c r="H90" s="19"/>
      <c r="I90" s="29"/>
      <c r="J90" s="29"/>
      <c r="K90" s="29"/>
    </row>
    <row r="91" ht="23.25" customHeight="1" spans="1:11">
      <c r="A91" s="28"/>
      <c r="B91" s="21"/>
      <c r="C91" s="14" t="s">
        <v>765</v>
      </c>
      <c r="D91" s="16">
        <f>IF(D90=0,0,D88/D90-1)*100</f>
        <v>0</v>
      </c>
      <c r="E91" s="17" t="s">
        <v>703</v>
      </c>
      <c r="F91" s="22">
        <v>0</v>
      </c>
      <c r="G91" s="22">
        <v>20</v>
      </c>
      <c r="H91" s="23" t="s">
        <v>704</v>
      </c>
      <c r="I91" s="29"/>
      <c r="J91" s="29" t="s">
        <v>705</v>
      </c>
      <c r="K91" s="29"/>
    </row>
    <row r="92" ht="22.5" customHeight="1" spans="1:11">
      <c r="A92" s="28" t="s">
        <v>1202</v>
      </c>
      <c r="B92" s="15" t="s">
        <v>1115</v>
      </c>
      <c r="C92" s="14" t="s">
        <v>762</v>
      </c>
      <c r="D92" s="16">
        <v>0</v>
      </c>
      <c r="E92" s="17"/>
      <c r="F92" s="22"/>
      <c r="G92" s="22"/>
      <c r="H92" s="23"/>
      <c r="I92" s="29"/>
      <c r="J92" s="29"/>
      <c r="K92" s="29"/>
    </row>
    <row r="93" ht="22.5" customHeight="1" spans="1:11">
      <c r="A93" s="28"/>
      <c r="B93" s="20"/>
      <c r="C93" s="14" t="s">
        <v>1116</v>
      </c>
      <c r="D93" s="89">
        <v>0</v>
      </c>
      <c r="E93" s="17"/>
      <c r="F93" s="22"/>
      <c r="G93" s="22"/>
      <c r="H93" s="23"/>
      <c r="I93" s="29"/>
      <c r="J93" s="29"/>
      <c r="K93" s="29"/>
    </row>
    <row r="94" ht="22.5" customHeight="1" spans="1:11">
      <c r="A94" s="28"/>
      <c r="B94" s="21"/>
      <c r="C94" s="14" t="s">
        <v>1118</v>
      </c>
      <c r="D94" s="16">
        <f>D92-D93</f>
        <v>0</v>
      </c>
      <c r="E94" s="17" t="s">
        <v>703</v>
      </c>
      <c r="F94" s="22">
        <v>0</v>
      </c>
      <c r="G94" s="22">
        <v>0</v>
      </c>
      <c r="H94" s="29" t="s">
        <v>704</v>
      </c>
      <c r="I94" s="29"/>
      <c r="J94" s="29" t="s">
        <v>705</v>
      </c>
      <c r="K94" s="29"/>
    </row>
    <row r="95" ht="22.5" customHeight="1" spans="1:11">
      <c r="A95" s="28" t="s">
        <v>1203</v>
      </c>
      <c r="B95" s="15" t="s">
        <v>1204</v>
      </c>
      <c r="C95" s="14" t="s">
        <v>761</v>
      </c>
      <c r="D95" s="16">
        <v>0</v>
      </c>
      <c r="E95" s="17"/>
      <c r="F95" s="18"/>
      <c r="G95" s="18"/>
      <c r="H95" s="19"/>
      <c r="I95" s="29"/>
      <c r="J95" s="29"/>
      <c r="K95" s="29"/>
    </row>
    <row r="96" ht="22.5" customHeight="1" spans="1:11">
      <c r="A96" s="28"/>
      <c r="B96" s="20"/>
      <c r="C96" s="14" t="s">
        <v>762</v>
      </c>
      <c r="D96" s="16">
        <v>0</v>
      </c>
      <c r="E96" s="17"/>
      <c r="F96" s="18"/>
      <c r="G96" s="18"/>
      <c r="H96" s="19"/>
      <c r="I96" s="29"/>
      <c r="J96" s="29"/>
      <c r="K96" s="29"/>
    </row>
    <row r="97" ht="22.5" customHeight="1" spans="1:11">
      <c r="A97" s="28"/>
      <c r="B97" s="20"/>
      <c r="C97" s="14" t="s">
        <v>763</v>
      </c>
      <c r="D97" s="16">
        <f>IF(D95=0,0,D96/D95)*100</f>
        <v>0</v>
      </c>
      <c r="E97" s="17" t="s">
        <v>703</v>
      </c>
      <c r="F97" s="22">
        <v>95</v>
      </c>
      <c r="G97" s="22">
        <v>105</v>
      </c>
      <c r="H97" s="23" t="s">
        <v>704</v>
      </c>
      <c r="I97" s="29"/>
      <c r="J97" s="29" t="s">
        <v>705</v>
      </c>
      <c r="K97" s="29"/>
    </row>
    <row r="98" ht="22.5" customHeight="1" spans="1:11">
      <c r="A98" s="28"/>
      <c r="B98" s="20"/>
      <c r="C98" s="14" t="s">
        <v>764</v>
      </c>
      <c r="D98" s="16">
        <v>0</v>
      </c>
      <c r="E98" s="17"/>
      <c r="F98" s="18"/>
      <c r="G98" s="18"/>
      <c r="H98" s="19"/>
      <c r="I98" s="29"/>
      <c r="J98" s="29"/>
      <c r="K98" s="29"/>
    </row>
    <row r="99" ht="22.5" customHeight="1" spans="1:11">
      <c r="A99" s="28"/>
      <c r="B99" s="21"/>
      <c r="C99" s="14" t="s">
        <v>765</v>
      </c>
      <c r="D99" s="16">
        <f>IF(D98=0,0,D96/D98-1)*100</f>
        <v>0</v>
      </c>
      <c r="E99" s="17" t="s">
        <v>703</v>
      </c>
      <c r="F99" s="22">
        <v>0</v>
      </c>
      <c r="G99" s="22">
        <v>20</v>
      </c>
      <c r="H99" s="23" t="s">
        <v>704</v>
      </c>
      <c r="I99" s="29"/>
      <c r="J99" s="29" t="s">
        <v>705</v>
      </c>
      <c r="K99" s="29"/>
    </row>
    <row r="100" ht="28.5" customHeight="1" spans="1:11">
      <c r="A100" s="28" t="s">
        <v>799</v>
      </c>
      <c r="B100" s="15" t="s">
        <v>1205</v>
      </c>
      <c r="C100" s="14" t="s">
        <v>801</v>
      </c>
      <c r="D100" s="16">
        <v>0</v>
      </c>
      <c r="E100" s="17" t="s">
        <v>703</v>
      </c>
      <c r="F100" s="22">
        <v>0</v>
      </c>
      <c r="G100" s="18"/>
      <c r="H100" s="23" t="s">
        <v>704</v>
      </c>
      <c r="I100" s="29"/>
      <c r="J100" s="29" t="s">
        <v>705</v>
      </c>
      <c r="K100" s="29"/>
    </row>
    <row r="101" ht="27.75" customHeight="1" spans="1:11">
      <c r="A101" s="28"/>
      <c r="B101" s="20"/>
      <c r="C101" s="14" t="s">
        <v>802</v>
      </c>
      <c r="D101" s="16">
        <v>0</v>
      </c>
      <c r="E101" s="17" t="s">
        <v>703</v>
      </c>
      <c r="F101" s="22">
        <v>0</v>
      </c>
      <c r="G101" s="18"/>
      <c r="H101" s="67" t="s">
        <v>704</v>
      </c>
      <c r="I101" s="86"/>
      <c r="J101" s="86" t="s">
        <v>705</v>
      </c>
      <c r="K101" s="86"/>
    </row>
    <row r="102" ht="22.5" customHeight="1" spans="1:11">
      <c r="A102" s="26"/>
      <c r="B102" s="76"/>
      <c r="C102" s="43" t="s">
        <v>1206</v>
      </c>
      <c r="D102" s="100">
        <v>0</v>
      </c>
      <c r="E102" s="46"/>
      <c r="F102" s="17"/>
      <c r="G102" s="139"/>
      <c r="H102" s="40"/>
      <c r="I102" s="83"/>
      <c r="J102" s="83"/>
      <c r="K102" s="83"/>
    </row>
    <row r="103" ht="22.5" customHeight="1" spans="1:11">
      <c r="A103" s="28"/>
      <c r="B103" s="21" t="s">
        <v>1207</v>
      </c>
      <c r="C103" s="61" t="s">
        <v>1208</v>
      </c>
      <c r="D103" s="109">
        <f>IF(D73=0,0,D102/D73)*12</f>
        <v>0</v>
      </c>
      <c r="E103" s="63" t="s">
        <v>703</v>
      </c>
      <c r="F103" s="22">
        <v>6</v>
      </c>
      <c r="G103" s="64"/>
      <c r="H103" s="72" t="s">
        <v>704</v>
      </c>
      <c r="I103" s="87"/>
      <c r="J103" s="87" t="s">
        <v>705</v>
      </c>
      <c r="K103" s="87"/>
    </row>
    <row r="104" ht="24.75" customHeight="1" spans="1:11">
      <c r="A104" s="33" t="s">
        <v>804</v>
      </c>
      <c r="B104" s="33"/>
      <c r="C104" s="33"/>
      <c r="D104" s="34"/>
      <c r="E104" s="35"/>
      <c r="F104" s="34"/>
      <c r="G104" s="34"/>
      <c r="H104" s="36"/>
      <c r="I104" s="81"/>
      <c r="J104" s="81"/>
      <c r="K104" s="81"/>
    </row>
    <row r="105" ht="27" customHeight="1" spans="1:11">
      <c r="A105" s="28" t="s">
        <v>805</v>
      </c>
      <c r="B105" s="15" t="s">
        <v>1209</v>
      </c>
      <c r="C105" s="14" t="s">
        <v>762</v>
      </c>
      <c r="D105" s="25">
        <v>0</v>
      </c>
      <c r="E105" s="17"/>
      <c r="F105" s="18"/>
      <c r="G105" s="18"/>
      <c r="H105" s="19"/>
      <c r="I105" s="29"/>
      <c r="J105" s="29"/>
      <c r="K105" s="29"/>
    </row>
    <row r="106" ht="23.25" customHeight="1" spans="1:11">
      <c r="A106" s="28"/>
      <c r="B106" s="20"/>
      <c r="C106" s="14" t="s">
        <v>764</v>
      </c>
      <c r="D106" s="25">
        <v>0</v>
      </c>
      <c r="E106" s="17"/>
      <c r="F106" s="18"/>
      <c r="G106" s="18"/>
      <c r="H106" s="19"/>
      <c r="I106" s="29"/>
      <c r="J106" s="29"/>
      <c r="K106" s="29"/>
    </row>
    <row r="107" ht="29.25" customHeight="1" spans="1:11">
      <c r="A107" s="28"/>
      <c r="B107" s="21"/>
      <c r="C107" s="14" t="s">
        <v>765</v>
      </c>
      <c r="D107" s="16">
        <f>IF(D106=0,0,D105/D106-1)*100</f>
        <v>0</v>
      </c>
      <c r="E107" s="17" t="s">
        <v>703</v>
      </c>
      <c r="F107" s="22">
        <v>0</v>
      </c>
      <c r="G107" s="22">
        <v>10</v>
      </c>
      <c r="H107" s="23" t="s">
        <v>704</v>
      </c>
      <c r="I107" s="29"/>
      <c r="J107" s="29" t="s">
        <v>705</v>
      </c>
      <c r="K107" s="29"/>
    </row>
    <row r="108" ht="25.5" customHeight="1" spans="1:11">
      <c r="A108" s="28" t="s">
        <v>1210</v>
      </c>
      <c r="B108" s="15" t="s">
        <v>1211</v>
      </c>
      <c r="C108" s="14" t="s">
        <v>762</v>
      </c>
      <c r="D108" s="25">
        <v>0</v>
      </c>
      <c r="E108" s="17"/>
      <c r="F108" s="22"/>
      <c r="G108" s="22"/>
      <c r="H108" s="23"/>
      <c r="I108" s="29"/>
      <c r="J108" s="29"/>
      <c r="K108" s="29"/>
    </row>
    <row r="109" ht="22.5" customHeight="1" spans="1:11">
      <c r="A109" s="28"/>
      <c r="B109" s="20"/>
      <c r="C109" s="28" t="s">
        <v>1212</v>
      </c>
      <c r="D109" s="25">
        <f>IF(D105=0,0,D108/D105*100)</f>
        <v>0</v>
      </c>
      <c r="E109" s="17" t="s">
        <v>703</v>
      </c>
      <c r="F109" s="22">
        <v>5</v>
      </c>
      <c r="G109" s="22">
        <v>20</v>
      </c>
      <c r="H109" s="23" t="s">
        <v>704</v>
      </c>
      <c r="I109" s="29"/>
      <c r="J109" s="29" t="s">
        <v>705</v>
      </c>
      <c r="K109" s="29"/>
    </row>
    <row r="110" ht="25.5" customHeight="1" spans="1:11">
      <c r="A110" s="28"/>
      <c r="B110" s="21"/>
      <c r="C110" s="14" t="s">
        <v>765</v>
      </c>
      <c r="D110" s="16">
        <v>0</v>
      </c>
      <c r="E110" s="17" t="s">
        <v>703</v>
      </c>
      <c r="F110" s="22">
        <v>0</v>
      </c>
      <c r="G110" s="22">
        <v>10</v>
      </c>
      <c r="H110" s="67" t="s">
        <v>704</v>
      </c>
      <c r="I110" s="86"/>
      <c r="J110" s="86" t="s">
        <v>705</v>
      </c>
      <c r="K110" s="86"/>
    </row>
    <row r="111" ht="21" customHeight="1" spans="1:11">
      <c r="A111" s="14" t="s">
        <v>1213</v>
      </c>
      <c r="B111" s="28" t="s">
        <v>1214</v>
      </c>
      <c r="C111" s="14" t="s">
        <v>762</v>
      </c>
      <c r="D111" s="16">
        <v>0</v>
      </c>
      <c r="E111" s="17"/>
      <c r="F111" s="22"/>
      <c r="G111" s="39"/>
      <c r="H111" s="40"/>
      <c r="I111" s="83"/>
      <c r="J111" s="83"/>
      <c r="K111" s="83"/>
    </row>
    <row r="112" ht="21" customHeight="1" spans="1:11">
      <c r="A112" s="26"/>
      <c r="B112" s="27"/>
      <c r="C112" s="43" t="s">
        <v>764</v>
      </c>
      <c r="D112" s="100">
        <v>0</v>
      </c>
      <c r="E112" s="46"/>
      <c r="F112" s="46"/>
      <c r="G112" s="139"/>
      <c r="H112" s="55"/>
      <c r="I112" s="83"/>
      <c r="J112" s="83"/>
      <c r="K112" s="83"/>
    </row>
    <row r="113" ht="21" customHeight="1" spans="1:11">
      <c r="A113" s="14"/>
      <c r="B113" s="28"/>
      <c r="C113" s="61" t="s">
        <v>1138</v>
      </c>
      <c r="D113" s="109">
        <f>IF(D108=0,0,D111/D108)</f>
        <v>0</v>
      </c>
      <c r="E113" s="63" t="s">
        <v>703</v>
      </c>
      <c r="F113" s="71">
        <v>1.01</v>
      </c>
      <c r="G113" s="71">
        <v>2</v>
      </c>
      <c r="H113" s="132" t="s">
        <v>704</v>
      </c>
      <c r="I113" s="84"/>
      <c r="J113" s="84" t="s">
        <v>705</v>
      </c>
      <c r="K113" s="84"/>
    </row>
    <row r="114" ht="21" customHeight="1" spans="1:11">
      <c r="A114" s="43"/>
      <c r="B114" s="56"/>
      <c r="C114" s="43" t="s">
        <v>765</v>
      </c>
      <c r="D114" s="100">
        <f>IF(D112=0,0,D111/D112-1)*100</f>
        <v>0</v>
      </c>
      <c r="E114" s="46" t="s">
        <v>703</v>
      </c>
      <c r="F114" s="47">
        <v>0</v>
      </c>
      <c r="G114" s="47">
        <v>10</v>
      </c>
      <c r="H114" s="101" t="s">
        <v>704</v>
      </c>
      <c r="I114" s="84"/>
      <c r="J114" s="84" t="s">
        <v>705</v>
      </c>
      <c r="K114" s="84"/>
    </row>
    <row r="115" ht="21" customHeight="1" spans="1:11">
      <c r="A115" s="59" t="s">
        <v>1215</v>
      </c>
      <c r="B115" s="60" t="s">
        <v>1216</v>
      </c>
      <c r="C115" s="61" t="s">
        <v>762</v>
      </c>
      <c r="D115" s="102">
        <v>0</v>
      </c>
      <c r="E115" s="63"/>
      <c r="F115" s="71"/>
      <c r="G115" s="71"/>
      <c r="H115" s="72"/>
      <c r="I115" s="87"/>
      <c r="J115" s="87"/>
      <c r="K115" s="87"/>
    </row>
    <row r="116" ht="22.5" customHeight="1" spans="1:11">
      <c r="A116" s="28"/>
      <c r="B116" s="20"/>
      <c r="C116" s="14" t="s">
        <v>1135</v>
      </c>
      <c r="D116" s="25">
        <f>IF(D105=0,0,D115/D105*100)</f>
        <v>0</v>
      </c>
      <c r="E116" s="17" t="s">
        <v>703</v>
      </c>
      <c r="F116" s="22">
        <v>50</v>
      </c>
      <c r="G116" s="22">
        <v>99</v>
      </c>
      <c r="H116" s="23" t="s">
        <v>704</v>
      </c>
      <c r="I116" s="29"/>
      <c r="J116" s="29" t="s">
        <v>705</v>
      </c>
      <c r="K116" s="29"/>
    </row>
    <row r="117" ht="22.5" customHeight="1" spans="1:11">
      <c r="A117" s="56"/>
      <c r="B117" s="128"/>
      <c r="C117" s="43" t="s">
        <v>765</v>
      </c>
      <c r="D117" s="100">
        <v>0</v>
      </c>
      <c r="E117" s="17" t="s">
        <v>703</v>
      </c>
      <c r="F117" s="22">
        <v>0</v>
      </c>
      <c r="G117" s="22">
        <v>10</v>
      </c>
      <c r="H117" s="67" t="s">
        <v>704</v>
      </c>
      <c r="I117" s="86"/>
      <c r="J117" s="86" t="s">
        <v>705</v>
      </c>
      <c r="K117" s="86"/>
    </row>
    <row r="118" ht="22.5" customHeight="1" spans="1:11">
      <c r="A118" s="59" t="s">
        <v>1217</v>
      </c>
      <c r="B118" s="59" t="s">
        <v>1218</v>
      </c>
      <c r="C118" s="115" t="s">
        <v>762</v>
      </c>
      <c r="D118" s="109">
        <v>0</v>
      </c>
      <c r="E118" s="17"/>
      <c r="F118" s="22"/>
      <c r="G118" s="39"/>
      <c r="H118" s="40"/>
      <c r="I118" s="83"/>
      <c r="J118" s="83"/>
      <c r="K118" s="83"/>
    </row>
    <row r="119" ht="22.5" customHeight="1" spans="1:11">
      <c r="A119" s="26"/>
      <c r="B119" s="27"/>
      <c r="C119" s="115" t="s">
        <v>764</v>
      </c>
      <c r="D119" s="100">
        <v>0</v>
      </c>
      <c r="E119" s="46"/>
      <c r="F119" s="46"/>
      <c r="G119" s="139"/>
      <c r="H119" s="55"/>
      <c r="I119" s="83"/>
      <c r="J119" s="83"/>
      <c r="K119" s="83"/>
    </row>
    <row r="120" ht="22.5" customHeight="1" spans="1:11">
      <c r="A120" s="28"/>
      <c r="B120" s="28"/>
      <c r="C120" s="59" t="s">
        <v>1138</v>
      </c>
      <c r="D120" s="140">
        <f>IF(D115=0,0,D118/D115)</f>
        <v>0</v>
      </c>
      <c r="E120" s="63" t="s">
        <v>703</v>
      </c>
      <c r="F120" s="71">
        <v>1.05</v>
      </c>
      <c r="G120" s="71">
        <v>10</v>
      </c>
      <c r="H120" s="132" t="s">
        <v>704</v>
      </c>
      <c r="I120" s="84"/>
      <c r="J120" s="84" t="s">
        <v>705</v>
      </c>
      <c r="K120" s="84"/>
    </row>
    <row r="121" ht="22.5" customHeight="1" spans="1:11">
      <c r="A121" s="56"/>
      <c r="B121" s="56"/>
      <c r="C121" s="56" t="s">
        <v>765</v>
      </c>
      <c r="D121" s="140">
        <f>IF(D119=0,0,D118/D119-1)*100</f>
        <v>0</v>
      </c>
      <c r="E121" s="46" t="s">
        <v>703</v>
      </c>
      <c r="F121" s="47">
        <v>0</v>
      </c>
      <c r="G121" s="47">
        <v>10</v>
      </c>
      <c r="H121" s="101" t="s">
        <v>704</v>
      </c>
      <c r="I121" s="84"/>
      <c r="J121" s="84" t="s">
        <v>705</v>
      </c>
      <c r="K121" s="84"/>
    </row>
    <row r="122" ht="22.5" customHeight="1" spans="1:11">
      <c r="A122" s="59" t="s">
        <v>1219</v>
      </c>
      <c r="B122" s="60" t="s">
        <v>1220</v>
      </c>
      <c r="C122" s="61" t="s">
        <v>762</v>
      </c>
      <c r="D122" s="102">
        <v>0</v>
      </c>
      <c r="E122" s="63"/>
      <c r="F122" s="64"/>
      <c r="G122" s="64"/>
      <c r="H122" s="65"/>
      <c r="I122" s="87"/>
      <c r="J122" s="87"/>
      <c r="K122" s="87"/>
    </row>
    <row r="123" ht="22.5" customHeight="1" spans="1:11">
      <c r="A123" s="28"/>
      <c r="B123" s="20"/>
      <c r="C123" s="14" t="s">
        <v>764</v>
      </c>
      <c r="D123" s="25">
        <v>0</v>
      </c>
      <c r="E123" s="17"/>
      <c r="F123" s="18"/>
      <c r="G123" s="18"/>
      <c r="H123" s="19"/>
      <c r="I123" s="29"/>
      <c r="J123" s="29"/>
      <c r="K123" s="29"/>
    </row>
    <row r="124" ht="22.5" customHeight="1" spans="1:11">
      <c r="A124" s="28"/>
      <c r="B124" s="21"/>
      <c r="C124" s="14" t="s">
        <v>765</v>
      </c>
      <c r="D124" s="16">
        <f>IF(D123=0,0,D122/D123-1)*100</f>
        <v>0</v>
      </c>
      <c r="E124" s="17" t="s">
        <v>703</v>
      </c>
      <c r="F124" s="22">
        <v>0</v>
      </c>
      <c r="G124" s="22">
        <v>10</v>
      </c>
      <c r="H124" s="23" t="s">
        <v>704</v>
      </c>
      <c r="I124" s="29"/>
      <c r="J124" s="29" t="s">
        <v>705</v>
      </c>
      <c r="K124" s="29"/>
    </row>
    <row r="125" ht="22.5" customHeight="1" spans="1:11">
      <c r="A125" s="28" t="s">
        <v>1221</v>
      </c>
      <c r="B125" s="15" t="s">
        <v>1222</v>
      </c>
      <c r="C125" s="14" t="s">
        <v>762</v>
      </c>
      <c r="D125" s="25">
        <v>0</v>
      </c>
      <c r="E125" s="17"/>
      <c r="F125" s="18"/>
      <c r="G125" s="18"/>
      <c r="H125" s="19"/>
      <c r="I125" s="29"/>
      <c r="J125" s="29"/>
      <c r="K125" s="29"/>
    </row>
    <row r="126" ht="22.5" customHeight="1" spans="1:11">
      <c r="A126" s="28"/>
      <c r="B126" s="20"/>
      <c r="C126" s="14" t="s">
        <v>764</v>
      </c>
      <c r="D126" s="25">
        <v>0</v>
      </c>
      <c r="E126" s="17"/>
      <c r="F126" s="18"/>
      <c r="G126" s="18"/>
      <c r="H126" s="19"/>
      <c r="I126" s="29"/>
      <c r="J126" s="29"/>
      <c r="K126" s="29"/>
    </row>
    <row r="127" ht="22.5" customHeight="1" spans="1:11">
      <c r="A127" s="28"/>
      <c r="B127" s="21"/>
      <c r="C127" s="14" t="s">
        <v>765</v>
      </c>
      <c r="D127" s="16">
        <f>IF(D126=0,0,D125/D126-1)*100</f>
        <v>0</v>
      </c>
      <c r="E127" s="17" t="s">
        <v>703</v>
      </c>
      <c r="F127" s="22">
        <v>0</v>
      </c>
      <c r="G127" s="22">
        <v>10</v>
      </c>
      <c r="H127" s="67" t="s">
        <v>704</v>
      </c>
      <c r="I127" s="86"/>
      <c r="J127" s="86" t="s">
        <v>705</v>
      </c>
      <c r="K127" s="86"/>
    </row>
    <row r="128" ht="22.5" customHeight="1" spans="1:11">
      <c r="A128" s="28" t="s">
        <v>1223</v>
      </c>
      <c r="B128" s="28" t="s">
        <v>1224</v>
      </c>
      <c r="C128" s="28" t="s">
        <v>762</v>
      </c>
      <c r="D128" s="16">
        <v>0</v>
      </c>
      <c r="E128" s="17"/>
      <c r="F128" s="22"/>
      <c r="G128" s="39"/>
      <c r="H128" s="40"/>
      <c r="I128" s="83"/>
      <c r="J128" s="83"/>
      <c r="K128" s="83"/>
    </row>
    <row r="129" ht="22.5" customHeight="1" spans="1:11">
      <c r="A129" s="26"/>
      <c r="B129" s="141" t="s">
        <v>1207</v>
      </c>
      <c r="C129" s="56" t="s">
        <v>764</v>
      </c>
      <c r="D129" s="100">
        <v>0</v>
      </c>
      <c r="E129" s="46"/>
      <c r="F129" s="46"/>
      <c r="G129" s="139"/>
      <c r="H129" s="55"/>
      <c r="I129" s="83"/>
      <c r="J129" s="83"/>
      <c r="K129" s="83"/>
    </row>
    <row r="130" ht="22.5" customHeight="1" spans="1:11">
      <c r="A130" s="28"/>
      <c r="B130" s="28"/>
      <c r="C130" s="59" t="s">
        <v>1138</v>
      </c>
      <c r="D130" s="109">
        <f>IF(D125=0,0,D128/D125)</f>
        <v>0</v>
      </c>
      <c r="E130" s="63" t="s">
        <v>703</v>
      </c>
      <c r="F130" s="71">
        <v>1</v>
      </c>
      <c r="G130" s="71">
        <v>20</v>
      </c>
      <c r="H130" s="132" t="s">
        <v>704</v>
      </c>
      <c r="I130" s="84"/>
      <c r="J130" s="84" t="s">
        <v>705</v>
      </c>
      <c r="K130" s="84"/>
    </row>
    <row r="131" ht="22.5" customHeight="1" spans="1:11">
      <c r="A131" s="56"/>
      <c r="B131" s="56"/>
      <c r="C131" s="56" t="s">
        <v>765</v>
      </c>
      <c r="D131" s="100">
        <f>IF(D129=0,0,D128/D129-1)*100</f>
        <v>0</v>
      </c>
      <c r="E131" s="46" t="s">
        <v>703</v>
      </c>
      <c r="F131" s="47">
        <v>0</v>
      </c>
      <c r="G131" s="47">
        <v>10</v>
      </c>
      <c r="H131" s="132" t="s">
        <v>704</v>
      </c>
      <c r="I131" s="84"/>
      <c r="J131" s="84" t="s">
        <v>705</v>
      </c>
      <c r="K131" s="84"/>
    </row>
    <row r="132" ht="22.5" customHeight="1" spans="1:11">
      <c r="A132" s="59" t="s">
        <v>1225</v>
      </c>
      <c r="B132" s="60" t="s">
        <v>1226</v>
      </c>
      <c r="C132" s="61" t="s">
        <v>762</v>
      </c>
      <c r="D132" s="109">
        <v>0</v>
      </c>
      <c r="E132" s="63" t="s">
        <v>703</v>
      </c>
      <c r="F132" s="71">
        <v>400</v>
      </c>
      <c r="G132" s="71">
        <v>800</v>
      </c>
      <c r="H132" s="23" t="s">
        <v>704</v>
      </c>
      <c r="I132" s="87"/>
      <c r="J132" s="87" t="s">
        <v>705</v>
      </c>
      <c r="K132" s="87"/>
    </row>
    <row r="133" ht="22.5" customHeight="1" spans="1:11">
      <c r="A133" s="28"/>
      <c r="B133" s="20" t="s">
        <v>1226</v>
      </c>
      <c r="C133" s="14" t="s">
        <v>764</v>
      </c>
      <c r="D133" s="16">
        <v>0</v>
      </c>
      <c r="E133" s="17"/>
      <c r="F133" s="18"/>
      <c r="G133" s="18"/>
      <c r="H133" s="19"/>
      <c r="I133" s="29"/>
      <c r="J133" s="29"/>
      <c r="K133" s="29"/>
    </row>
    <row r="134" ht="22.5" customHeight="1" spans="1:11">
      <c r="A134" s="28"/>
      <c r="B134" s="21"/>
      <c r="C134" s="14" t="s">
        <v>765</v>
      </c>
      <c r="D134" s="16">
        <f>IF(D133=0,0,D132/D133-1)*100</f>
        <v>0</v>
      </c>
      <c r="E134" s="17" t="s">
        <v>703</v>
      </c>
      <c r="F134" s="22">
        <v>0</v>
      </c>
      <c r="G134" s="22">
        <v>10</v>
      </c>
      <c r="H134" s="23" t="s">
        <v>704</v>
      </c>
      <c r="I134" s="29"/>
      <c r="J134" s="29" t="s">
        <v>705</v>
      </c>
      <c r="K134" s="29"/>
    </row>
    <row r="135" ht="22.5" customHeight="1" spans="1:11">
      <c r="A135" s="28" t="s">
        <v>1227</v>
      </c>
      <c r="B135" s="15" t="s">
        <v>1228</v>
      </c>
      <c r="C135" s="14" t="s">
        <v>762</v>
      </c>
      <c r="D135" s="16">
        <v>0</v>
      </c>
      <c r="E135" s="17" t="s">
        <v>703</v>
      </c>
      <c r="F135" s="22">
        <v>670</v>
      </c>
      <c r="G135" s="22">
        <v>2700</v>
      </c>
      <c r="H135" s="23" t="s">
        <v>704</v>
      </c>
      <c r="I135" s="29"/>
      <c r="J135" s="29" t="s">
        <v>705</v>
      </c>
      <c r="K135" s="29"/>
    </row>
    <row r="136" ht="22.5" customHeight="1" spans="1:11">
      <c r="A136" s="28"/>
      <c r="B136" s="20" t="s">
        <v>1228</v>
      </c>
      <c r="C136" s="14" t="s">
        <v>764</v>
      </c>
      <c r="D136" s="16">
        <v>0</v>
      </c>
      <c r="E136" s="17"/>
      <c r="F136" s="18"/>
      <c r="G136" s="18"/>
      <c r="H136" s="19"/>
      <c r="I136" s="29"/>
      <c r="J136" s="29"/>
      <c r="K136" s="29"/>
    </row>
    <row r="137" ht="22.5" customHeight="1" spans="1:11">
      <c r="A137" s="28"/>
      <c r="B137" s="21"/>
      <c r="C137" s="14" t="s">
        <v>765</v>
      </c>
      <c r="D137" s="16">
        <f>IF(D136=0,0,D135/D136-1)*100</f>
        <v>0</v>
      </c>
      <c r="E137" s="17" t="s">
        <v>703</v>
      </c>
      <c r="F137" s="22">
        <v>0</v>
      </c>
      <c r="G137" s="22">
        <v>10</v>
      </c>
      <c r="H137" s="23" t="s">
        <v>704</v>
      </c>
      <c r="I137" s="29"/>
      <c r="J137" s="29" t="s">
        <v>705</v>
      </c>
      <c r="K137" s="29"/>
    </row>
    <row r="138" ht="22.5" customHeight="1" spans="1:11">
      <c r="A138" s="33" t="s">
        <v>843</v>
      </c>
      <c r="B138" s="33"/>
      <c r="C138" s="33"/>
      <c r="D138" s="34"/>
      <c r="E138" s="35"/>
      <c r="F138" s="34"/>
      <c r="G138" s="34"/>
      <c r="H138" s="36"/>
      <c r="I138" s="81"/>
      <c r="J138" s="81"/>
      <c r="K138" s="81"/>
    </row>
    <row r="139" ht="22.5" customHeight="1" spans="1:11">
      <c r="A139" s="28" t="s">
        <v>1229</v>
      </c>
      <c r="B139" s="28" t="s">
        <v>1230</v>
      </c>
      <c r="C139" s="14" t="s">
        <v>762</v>
      </c>
      <c r="D139" s="16">
        <f>IF(D105=0,0,D49/D105)</f>
        <v>0</v>
      </c>
      <c r="E139" s="17" t="s">
        <v>703</v>
      </c>
      <c r="F139" s="22">
        <f>IF(D132&lt;444,400,D132*0.9)</f>
        <v>400</v>
      </c>
      <c r="G139" s="22">
        <f>D132*1.1</f>
        <v>0</v>
      </c>
      <c r="H139" s="23" t="s">
        <v>704</v>
      </c>
      <c r="I139" s="29"/>
      <c r="J139" s="29" t="s">
        <v>705</v>
      </c>
      <c r="K139" s="29"/>
    </row>
    <row r="140" ht="22.5" customHeight="1" spans="1:11">
      <c r="A140" s="28" t="s">
        <v>1231</v>
      </c>
      <c r="B140" s="28" t="s">
        <v>1232</v>
      </c>
      <c r="C140" s="14" t="s">
        <v>762</v>
      </c>
      <c r="D140" s="16">
        <f>IF(D105=0,0,D64/D105)</f>
        <v>0</v>
      </c>
      <c r="E140" s="17" t="s">
        <v>703</v>
      </c>
      <c r="F140" s="22">
        <f>IF(D135&lt;744,670,D135*0.9)</f>
        <v>670</v>
      </c>
      <c r="G140" s="22">
        <f>D135*1.1</f>
        <v>0</v>
      </c>
      <c r="H140" s="23" t="s">
        <v>704</v>
      </c>
      <c r="I140" s="29"/>
      <c r="J140" s="29" t="s">
        <v>705</v>
      </c>
      <c r="K140" s="29"/>
    </row>
    <row r="141" ht="22.5" customHeight="1" spans="1:11">
      <c r="A141" s="28" t="s">
        <v>855</v>
      </c>
      <c r="B141" s="90" t="s">
        <v>1233</v>
      </c>
      <c r="C141" s="14" t="s">
        <v>762</v>
      </c>
      <c r="D141" s="16">
        <f>IF(D8+D101=0,0,D29/(D8+D101)*200)</f>
        <v>0</v>
      </c>
      <c r="E141" s="17" t="s">
        <v>703</v>
      </c>
      <c r="F141" s="22">
        <v>0.5</v>
      </c>
      <c r="G141" s="22">
        <v>3.1</v>
      </c>
      <c r="H141" s="23" t="s">
        <v>704</v>
      </c>
      <c r="I141" s="29"/>
      <c r="J141" s="29" t="s">
        <v>705</v>
      </c>
      <c r="K141" s="29"/>
    </row>
    <row r="142" ht="22.5" customHeight="1" spans="1:11">
      <c r="A142" s="28"/>
      <c r="B142" s="97"/>
      <c r="C142" s="14" t="s">
        <v>764</v>
      </c>
      <c r="D142" s="16">
        <v>0</v>
      </c>
      <c r="E142" s="17"/>
      <c r="F142" s="18"/>
      <c r="G142" s="18"/>
      <c r="H142" s="19"/>
      <c r="I142" s="29"/>
      <c r="J142" s="29"/>
      <c r="K142" s="29"/>
    </row>
    <row r="143" ht="22.5" customHeight="1" spans="1:11">
      <c r="A143" s="28" t="s">
        <v>1155</v>
      </c>
      <c r="B143" s="15" t="s">
        <v>1156</v>
      </c>
      <c r="C143" s="14" t="s">
        <v>762</v>
      </c>
      <c r="D143" s="16">
        <f>IF(D105=0,0,D78/D105)</f>
        <v>0</v>
      </c>
      <c r="E143" s="17"/>
      <c r="F143" s="18"/>
      <c r="G143" s="18"/>
      <c r="H143" s="19"/>
      <c r="I143" s="29"/>
      <c r="J143" s="29"/>
      <c r="K143" s="29"/>
    </row>
    <row r="144" ht="22.5" customHeight="1" spans="1:11">
      <c r="A144" s="28"/>
      <c r="B144" s="20"/>
      <c r="C144" s="14" t="s">
        <v>764</v>
      </c>
      <c r="D144" s="16">
        <f>IF(D106=0,0,D80/D106)</f>
        <v>0</v>
      </c>
      <c r="E144" s="17"/>
      <c r="F144" s="18"/>
      <c r="G144" s="18"/>
      <c r="H144" s="19"/>
      <c r="I144" s="29"/>
      <c r="J144" s="29"/>
      <c r="K144" s="29"/>
    </row>
    <row r="145" ht="22.5" customHeight="1" spans="1:11">
      <c r="A145" s="28"/>
      <c r="B145" s="21"/>
      <c r="C145" s="14" t="s">
        <v>765</v>
      </c>
      <c r="D145" s="16">
        <f>IF(D144=0,0,D143/D144-1)*100</f>
        <v>0</v>
      </c>
      <c r="E145" s="17" t="s">
        <v>703</v>
      </c>
      <c r="F145" s="22">
        <v>-5</v>
      </c>
      <c r="G145" s="22">
        <v>10</v>
      </c>
      <c r="H145" s="23" t="s">
        <v>704</v>
      </c>
      <c r="I145" s="29"/>
      <c r="J145" s="29" t="s">
        <v>705</v>
      </c>
      <c r="K145" s="29"/>
    </row>
    <row r="146" ht="22.5" customHeight="1" spans="1:11">
      <c r="A146" s="28" t="s">
        <v>1157</v>
      </c>
      <c r="B146" s="15" t="s">
        <v>1158</v>
      </c>
      <c r="C146" s="14" t="s">
        <v>762</v>
      </c>
      <c r="D146" s="16">
        <f>IF(D108=0,0,D83/D108)</f>
        <v>0</v>
      </c>
      <c r="E146" s="17" t="s">
        <v>703</v>
      </c>
      <c r="F146" s="22">
        <v>4000</v>
      </c>
      <c r="G146" s="22">
        <v>30000</v>
      </c>
      <c r="H146" s="23" t="s">
        <v>704</v>
      </c>
      <c r="I146" s="29"/>
      <c r="J146" s="29" t="s">
        <v>705</v>
      </c>
      <c r="K146" s="29"/>
    </row>
    <row r="147" ht="22.5" customHeight="1" spans="1:11">
      <c r="A147" s="28"/>
      <c r="B147" s="20"/>
      <c r="C147" s="14" t="s">
        <v>764</v>
      </c>
      <c r="D147" s="16">
        <v>0</v>
      </c>
      <c r="E147" s="17"/>
      <c r="F147" s="18"/>
      <c r="G147" s="18"/>
      <c r="H147" s="19"/>
      <c r="I147" s="29"/>
      <c r="J147" s="29"/>
      <c r="K147" s="29"/>
    </row>
    <row r="148" ht="22.5" customHeight="1" spans="1:11">
      <c r="A148" s="28"/>
      <c r="B148" s="21"/>
      <c r="C148" s="14" t="s">
        <v>765</v>
      </c>
      <c r="D148" s="16">
        <f>IF(D147=0,0,D146/D147-1)*100</f>
        <v>0</v>
      </c>
      <c r="E148" s="17" t="s">
        <v>703</v>
      </c>
      <c r="F148" s="22">
        <v>-5</v>
      </c>
      <c r="G148" s="22">
        <v>10</v>
      </c>
      <c r="H148" s="23" t="s">
        <v>704</v>
      </c>
      <c r="I148" s="86"/>
      <c r="J148" s="86" t="s">
        <v>705</v>
      </c>
      <c r="K148" s="86"/>
    </row>
    <row r="149" ht="22.5" customHeight="1" spans="1:11">
      <c r="A149" s="28" t="s">
        <v>1234</v>
      </c>
      <c r="B149" s="28" t="s">
        <v>1235</v>
      </c>
      <c r="C149" s="28" t="s">
        <v>762</v>
      </c>
      <c r="D149" s="16">
        <f>IF(D111=0,0,D83/D111)</f>
        <v>0</v>
      </c>
      <c r="E149" s="17" t="s">
        <v>703</v>
      </c>
      <c r="F149" s="22">
        <v>3000</v>
      </c>
      <c r="G149" s="22">
        <v>20000</v>
      </c>
      <c r="H149" s="101" t="s">
        <v>704</v>
      </c>
      <c r="I149" s="84"/>
      <c r="J149" s="84"/>
      <c r="K149" s="84"/>
    </row>
    <row r="150" ht="22.5" customHeight="1" spans="1:11">
      <c r="A150" s="28"/>
      <c r="B150" s="28"/>
      <c r="C150" s="28" t="s">
        <v>764</v>
      </c>
      <c r="D150" s="16">
        <f>IF(D112=0,0,D85/D112)</f>
        <v>0</v>
      </c>
      <c r="E150" s="17"/>
      <c r="F150" s="22"/>
      <c r="G150" s="39"/>
      <c r="H150" s="55"/>
      <c r="I150" s="83"/>
      <c r="J150" s="83"/>
      <c r="K150" s="83"/>
    </row>
    <row r="151" ht="22.5" customHeight="1" spans="1:11">
      <c r="A151" s="56"/>
      <c r="B151" s="56"/>
      <c r="C151" s="56" t="s">
        <v>765</v>
      </c>
      <c r="D151" s="100">
        <f>IF(D150=0,0,D149/D150-1)*100</f>
        <v>0</v>
      </c>
      <c r="E151" s="46" t="s">
        <v>703</v>
      </c>
      <c r="F151" s="47">
        <v>-5</v>
      </c>
      <c r="G151" s="47">
        <v>10</v>
      </c>
      <c r="H151" s="132" t="s">
        <v>704</v>
      </c>
      <c r="I151" s="84"/>
      <c r="J151" s="84"/>
      <c r="K151" s="84"/>
    </row>
    <row r="152" ht="22.5" customHeight="1" spans="1:11">
      <c r="A152" s="59" t="s">
        <v>1161</v>
      </c>
      <c r="B152" s="60" t="s">
        <v>1162</v>
      </c>
      <c r="C152" s="61" t="s">
        <v>762</v>
      </c>
      <c r="D152" s="109">
        <f>IF(D115=0,0,D88/D115)</f>
        <v>0</v>
      </c>
      <c r="E152" s="63" t="s">
        <v>703</v>
      </c>
      <c r="F152" s="71">
        <v>150</v>
      </c>
      <c r="G152" s="71">
        <v>2000</v>
      </c>
      <c r="H152" s="23" t="s">
        <v>704</v>
      </c>
      <c r="I152" s="87"/>
      <c r="J152" s="87" t="s">
        <v>705</v>
      </c>
      <c r="K152" s="87"/>
    </row>
    <row r="153" ht="22.5" customHeight="1" spans="1:11">
      <c r="A153" s="28"/>
      <c r="B153" s="20"/>
      <c r="C153" s="14" t="s">
        <v>764</v>
      </c>
      <c r="D153" s="16">
        <v>0</v>
      </c>
      <c r="E153" s="17"/>
      <c r="F153" s="18"/>
      <c r="G153" s="18"/>
      <c r="H153" s="19"/>
      <c r="I153" s="29"/>
      <c r="J153" s="29"/>
      <c r="K153" s="29"/>
    </row>
    <row r="154" ht="22.5" customHeight="1" spans="1:11">
      <c r="A154" s="56"/>
      <c r="B154" s="128"/>
      <c r="C154" s="43" t="s">
        <v>765</v>
      </c>
      <c r="D154" s="100">
        <f>IF(D153=0,0,D152/D153-1)*100</f>
        <v>0</v>
      </c>
      <c r="E154" s="17" t="s">
        <v>703</v>
      </c>
      <c r="F154" s="22">
        <v>-5</v>
      </c>
      <c r="G154" s="22">
        <v>10</v>
      </c>
      <c r="H154" s="23" t="s">
        <v>704</v>
      </c>
      <c r="I154" s="86"/>
      <c r="J154" s="86" t="s">
        <v>705</v>
      </c>
      <c r="K154" s="86"/>
    </row>
    <row r="155" ht="22.5" customHeight="1" spans="1:11">
      <c r="A155" s="59" t="s">
        <v>1163</v>
      </c>
      <c r="B155" s="59" t="s">
        <v>1236</v>
      </c>
      <c r="C155" s="59" t="s">
        <v>762</v>
      </c>
      <c r="D155" s="140">
        <f>IF(D118=0,0,D88/D118)</f>
        <v>0</v>
      </c>
      <c r="E155" s="17" t="s">
        <v>703</v>
      </c>
      <c r="F155" s="22">
        <v>50</v>
      </c>
      <c r="G155" s="22">
        <v>300</v>
      </c>
      <c r="H155" s="101" t="s">
        <v>704</v>
      </c>
      <c r="I155" s="84"/>
      <c r="J155" s="84" t="s">
        <v>705</v>
      </c>
      <c r="K155" s="84"/>
    </row>
    <row r="156" ht="22.5" customHeight="1" spans="1:11">
      <c r="A156" s="28"/>
      <c r="B156" s="28"/>
      <c r="C156" s="28" t="s">
        <v>764</v>
      </c>
      <c r="D156" s="140">
        <f>IF(D119=0,0,D90/D119)</f>
        <v>0</v>
      </c>
      <c r="E156" s="17"/>
      <c r="F156" s="22"/>
      <c r="G156" s="39"/>
      <c r="H156" s="55"/>
      <c r="I156" s="83"/>
      <c r="J156" s="83"/>
      <c r="K156" s="83"/>
    </row>
    <row r="157" ht="22.5" customHeight="1" spans="1:11">
      <c r="A157" s="56"/>
      <c r="B157" s="56"/>
      <c r="C157" s="56" t="s">
        <v>765</v>
      </c>
      <c r="D157" s="140">
        <f>IF(D156=0,0,D155/D156-1)*100</f>
        <v>0</v>
      </c>
      <c r="E157" s="46" t="s">
        <v>703</v>
      </c>
      <c r="F157" s="47">
        <v>-5</v>
      </c>
      <c r="G157" s="47">
        <v>10</v>
      </c>
      <c r="H157" s="101" t="s">
        <v>704</v>
      </c>
      <c r="I157" s="84"/>
      <c r="J157" s="84" t="s">
        <v>705</v>
      </c>
      <c r="K157" s="84"/>
    </row>
    <row r="158" ht="22.5" customHeight="1" spans="1:11">
      <c r="A158" s="59" t="s">
        <v>863</v>
      </c>
      <c r="B158" s="60" t="s">
        <v>1034</v>
      </c>
      <c r="C158" s="61" t="s">
        <v>1035</v>
      </c>
      <c r="D158" s="109">
        <v>0</v>
      </c>
      <c r="E158" s="63"/>
      <c r="F158" s="64"/>
      <c r="G158" s="64"/>
      <c r="H158" s="65"/>
      <c r="I158" s="87"/>
      <c r="J158" s="87"/>
      <c r="K158" s="87"/>
    </row>
    <row r="159" ht="22.5" customHeight="1" spans="1:11">
      <c r="A159" s="28"/>
      <c r="B159" s="20"/>
      <c r="C159" s="14" t="s">
        <v>1036</v>
      </c>
      <c r="D159" s="16">
        <v>0</v>
      </c>
      <c r="E159" s="17"/>
      <c r="F159" s="18"/>
      <c r="G159" s="18"/>
      <c r="H159" s="19"/>
      <c r="I159" s="29"/>
      <c r="J159" s="29"/>
      <c r="K159" s="29"/>
    </row>
    <row r="160" ht="22.5" customHeight="1" spans="1:11">
      <c r="A160" s="28"/>
      <c r="B160" s="21"/>
      <c r="C160" s="14" t="s">
        <v>1037</v>
      </c>
      <c r="D160" s="16">
        <f>IF(D158=0,0,D159/D158*100)</f>
        <v>0</v>
      </c>
      <c r="E160" s="17" t="s">
        <v>703</v>
      </c>
      <c r="F160" s="22">
        <v>90</v>
      </c>
      <c r="G160" s="22">
        <v>110</v>
      </c>
      <c r="H160" s="23" t="s">
        <v>704</v>
      </c>
      <c r="I160" s="29"/>
      <c r="J160" s="29" t="s">
        <v>705</v>
      </c>
      <c r="K160" s="29"/>
    </row>
    <row r="161" ht="22.5" customHeight="1" spans="1:11">
      <c r="A161" s="28" t="s">
        <v>1237</v>
      </c>
      <c r="B161" s="28" t="s">
        <v>1173</v>
      </c>
      <c r="C161" s="14" t="s">
        <v>1174</v>
      </c>
      <c r="D161" s="16">
        <v>0</v>
      </c>
      <c r="E161" s="17" t="s">
        <v>703</v>
      </c>
      <c r="F161" s="22">
        <v>70</v>
      </c>
      <c r="G161" s="22">
        <v>100</v>
      </c>
      <c r="H161" s="23" t="s">
        <v>704</v>
      </c>
      <c r="I161" s="29"/>
      <c r="J161" s="29" t="s">
        <v>705</v>
      </c>
      <c r="K161" s="29"/>
    </row>
    <row r="162" ht="42.75" customHeight="1" spans="1:11">
      <c r="A162" s="28" t="s">
        <v>1238</v>
      </c>
      <c r="B162" s="28" t="s">
        <v>1176</v>
      </c>
      <c r="C162" s="14" t="s">
        <v>1177</v>
      </c>
      <c r="D162" s="16">
        <v>0</v>
      </c>
      <c r="E162" s="17" t="s">
        <v>703</v>
      </c>
      <c r="F162" s="22">
        <v>0</v>
      </c>
      <c r="G162" s="22">
        <v>0</v>
      </c>
      <c r="H162" s="142" t="s">
        <v>704</v>
      </c>
      <c r="I162" s="142"/>
      <c r="J162" s="142"/>
      <c r="K162" s="142"/>
    </row>
    <row r="163" ht="22.5" customHeight="1" spans="1:11">
      <c r="A163" s="28" t="s">
        <v>1239</v>
      </c>
      <c r="B163" s="28" t="s">
        <v>1240</v>
      </c>
      <c r="C163" s="14" t="s">
        <v>762</v>
      </c>
      <c r="D163" s="16">
        <f>IF(D105=0,0,D122/D105*100)</f>
        <v>0</v>
      </c>
      <c r="E163" s="17" t="s">
        <v>703</v>
      </c>
      <c r="F163" s="22">
        <v>95</v>
      </c>
      <c r="G163" s="22">
        <v>100</v>
      </c>
      <c r="H163" s="23" t="s">
        <v>704</v>
      </c>
      <c r="I163" s="29"/>
      <c r="J163" s="29" t="s">
        <v>705</v>
      </c>
      <c r="K163" s="29"/>
    </row>
    <row r="164" ht="22.5" customHeight="1" spans="1:11">
      <c r="A164" s="28" t="s">
        <v>1241</v>
      </c>
      <c r="B164" s="15" t="s">
        <v>1242</v>
      </c>
      <c r="C164" s="14" t="s">
        <v>762</v>
      </c>
      <c r="D164" s="16">
        <f>IF(D122=0,0,D96/D122)</f>
        <v>0</v>
      </c>
      <c r="E164" s="17" t="s">
        <v>703</v>
      </c>
      <c r="F164" s="22">
        <v>50</v>
      </c>
      <c r="G164" s="22">
        <v>150</v>
      </c>
      <c r="H164" s="23" t="s">
        <v>704</v>
      </c>
      <c r="I164" s="29"/>
      <c r="J164" s="29" t="s">
        <v>705</v>
      </c>
      <c r="K164" s="29"/>
    </row>
    <row r="165" ht="22.5" customHeight="1" spans="1:11">
      <c r="A165" s="28"/>
      <c r="B165" s="20"/>
      <c r="C165" s="14" t="s">
        <v>764</v>
      </c>
      <c r="D165" s="16">
        <f>IF(D123=0,0,D98/D123)</f>
        <v>0</v>
      </c>
      <c r="E165" s="17"/>
      <c r="F165" s="18"/>
      <c r="G165" s="18"/>
      <c r="H165" s="19"/>
      <c r="I165" s="29"/>
      <c r="J165" s="29"/>
      <c r="K165" s="29"/>
    </row>
    <row r="166" ht="22.5" customHeight="1" spans="1:11">
      <c r="A166" s="28"/>
      <c r="B166" s="21"/>
      <c r="C166" s="14" t="s">
        <v>765</v>
      </c>
      <c r="D166" s="16">
        <f>IF(D165=0,0,D164/D165-1)*100</f>
        <v>0</v>
      </c>
      <c r="E166" s="17" t="s">
        <v>703</v>
      </c>
      <c r="F166" s="22">
        <v>0</v>
      </c>
      <c r="G166" s="22">
        <v>10</v>
      </c>
      <c r="H166" s="23" t="s">
        <v>704</v>
      </c>
      <c r="I166" s="29"/>
      <c r="J166" s="29" t="s">
        <v>705</v>
      </c>
      <c r="K166" s="29"/>
    </row>
    <row r="167" ht="22.5" customHeight="1" spans="1:11">
      <c r="A167" s="28" t="s">
        <v>1243</v>
      </c>
      <c r="B167" s="15" t="s">
        <v>1244</v>
      </c>
      <c r="C167" s="14" t="s">
        <v>762</v>
      </c>
      <c r="D167" s="16">
        <v>0</v>
      </c>
      <c r="E167" s="17"/>
      <c r="F167" s="18"/>
      <c r="G167" s="18"/>
      <c r="H167" s="19"/>
      <c r="I167" s="29"/>
      <c r="J167" s="29"/>
      <c r="K167" s="29"/>
    </row>
    <row r="168" ht="22.5" customHeight="1" spans="1:11">
      <c r="A168" s="28"/>
      <c r="B168" s="20"/>
      <c r="C168" s="14" t="s">
        <v>764</v>
      </c>
      <c r="D168" s="16">
        <v>0</v>
      </c>
      <c r="E168" s="17"/>
      <c r="F168" s="18"/>
      <c r="G168" s="18"/>
      <c r="H168" s="19"/>
      <c r="I168" s="29"/>
      <c r="J168" s="29"/>
      <c r="K168" s="29"/>
    </row>
    <row r="169" ht="22.5" customHeight="1" spans="1:11">
      <c r="A169" s="28"/>
      <c r="B169" s="21"/>
      <c r="C169" s="14" t="s">
        <v>765</v>
      </c>
      <c r="D169" s="16">
        <f>IF(D168=0,0,D167/D168-1)*100</f>
        <v>0</v>
      </c>
      <c r="E169" s="17" t="s">
        <v>703</v>
      </c>
      <c r="F169" s="22">
        <v>0</v>
      </c>
      <c r="G169" s="22">
        <v>10</v>
      </c>
      <c r="H169" s="67" t="s">
        <v>704</v>
      </c>
      <c r="I169" s="86"/>
      <c r="J169" s="86" t="s">
        <v>705</v>
      </c>
      <c r="K169" s="86"/>
    </row>
    <row r="170" ht="22.5" customHeight="1" spans="1:11">
      <c r="A170" s="28" t="s">
        <v>1245</v>
      </c>
      <c r="B170" s="28" t="s">
        <v>1246</v>
      </c>
      <c r="C170" s="28" t="s">
        <v>1247</v>
      </c>
      <c r="D170" s="16">
        <v>0</v>
      </c>
      <c r="E170" s="17"/>
      <c r="F170" s="22"/>
      <c r="G170" s="39"/>
      <c r="H170" s="40"/>
      <c r="I170" s="83"/>
      <c r="J170" s="83"/>
      <c r="K170" s="83"/>
    </row>
    <row r="171" ht="22.5" customHeight="1" spans="1:11">
      <c r="A171" s="28"/>
      <c r="B171" s="28"/>
      <c r="C171" s="28" t="s">
        <v>764</v>
      </c>
      <c r="D171" s="16">
        <v>0</v>
      </c>
      <c r="E171" s="17"/>
      <c r="F171" s="22"/>
      <c r="G171" s="39"/>
      <c r="H171" s="55"/>
      <c r="I171" s="83"/>
      <c r="J171" s="83"/>
      <c r="K171" s="83"/>
    </row>
    <row r="172" ht="22.5" customHeight="1" spans="1:11">
      <c r="A172" s="28"/>
      <c r="B172" s="28"/>
      <c r="C172" s="28" t="s">
        <v>765</v>
      </c>
      <c r="D172" s="16">
        <f>IF(D171=0,0,D170/D171-1)*100</f>
        <v>0</v>
      </c>
      <c r="E172" s="17" t="s">
        <v>703</v>
      </c>
      <c r="F172" s="22">
        <v>0</v>
      </c>
      <c r="G172" s="22">
        <v>10</v>
      </c>
      <c r="H172" s="101" t="s">
        <v>704</v>
      </c>
      <c r="I172" s="84"/>
      <c r="J172" s="84" t="s">
        <v>705</v>
      </c>
      <c r="K172" s="84"/>
    </row>
    <row r="173" ht="22.5" customHeight="1" spans="1:11">
      <c r="A173" s="28" t="s">
        <v>884</v>
      </c>
      <c r="B173" s="28" t="s">
        <v>1039</v>
      </c>
      <c r="C173" s="28" t="s">
        <v>1248</v>
      </c>
      <c r="D173" s="16">
        <v>0</v>
      </c>
      <c r="E173" s="17"/>
      <c r="F173" s="22"/>
      <c r="G173" s="39"/>
      <c r="H173" s="40"/>
      <c r="I173" s="83"/>
      <c r="J173" s="83"/>
      <c r="K173" s="83"/>
    </row>
    <row r="174" ht="22.5" customHeight="1" spans="1:11">
      <c r="A174" s="28"/>
      <c r="B174" s="28"/>
      <c r="C174" s="28" t="s">
        <v>1249</v>
      </c>
      <c r="D174" s="16">
        <v>0</v>
      </c>
      <c r="E174" s="17"/>
      <c r="F174" s="22"/>
      <c r="G174" s="39"/>
      <c r="H174" s="55"/>
      <c r="I174" s="83"/>
      <c r="J174" s="83"/>
      <c r="K174" s="83"/>
    </row>
    <row r="175" ht="22.5" customHeight="1" spans="1:11">
      <c r="A175" s="28"/>
      <c r="B175" s="28"/>
      <c r="C175" s="28" t="s">
        <v>1250</v>
      </c>
      <c r="D175" s="16">
        <f>D173-D174</f>
        <v>0</v>
      </c>
      <c r="E175" s="17" t="s">
        <v>703</v>
      </c>
      <c r="F175" s="22">
        <v>0</v>
      </c>
      <c r="G175" s="22">
        <v>0</v>
      </c>
      <c r="H175" s="101" t="s">
        <v>704</v>
      </c>
      <c r="I175" s="84"/>
      <c r="J175" s="84" t="s">
        <v>705</v>
      </c>
      <c r="K175" s="84"/>
    </row>
    <row r="176" ht="22.5" customHeight="1" spans="1:11">
      <c r="A176" s="28" t="s">
        <v>1251</v>
      </c>
      <c r="B176" s="28" t="s">
        <v>1041</v>
      </c>
      <c r="C176" s="28" t="s">
        <v>1247</v>
      </c>
      <c r="D176" s="16">
        <v>0</v>
      </c>
      <c r="E176" s="17"/>
      <c r="F176" s="22"/>
      <c r="G176" s="39"/>
      <c r="H176" s="40"/>
      <c r="I176" s="83"/>
      <c r="J176" s="83"/>
      <c r="K176" s="83"/>
    </row>
    <row r="177" ht="22.5" customHeight="1" spans="1:11">
      <c r="A177" s="28"/>
      <c r="B177" s="28"/>
      <c r="C177" s="28" t="s">
        <v>1252</v>
      </c>
      <c r="D177" s="16">
        <v>0</v>
      </c>
      <c r="E177" s="17"/>
      <c r="F177" s="22"/>
      <c r="G177" s="39"/>
      <c r="H177" s="55"/>
      <c r="I177" s="83"/>
      <c r="J177" s="83"/>
      <c r="K177" s="83"/>
    </row>
    <row r="178" ht="22.5" customHeight="1" spans="1:11">
      <c r="A178" s="28"/>
      <c r="B178" s="28"/>
      <c r="C178" s="28" t="s">
        <v>1253</v>
      </c>
      <c r="D178" s="16">
        <f>IF(D177=0,0,D176/D177-1)*100</f>
        <v>0</v>
      </c>
      <c r="E178" s="17" t="s">
        <v>703</v>
      </c>
      <c r="F178" s="22">
        <v>-2</v>
      </c>
      <c r="G178" s="22">
        <v>2</v>
      </c>
      <c r="H178" s="101" t="s">
        <v>704</v>
      </c>
      <c r="I178" s="84"/>
      <c r="J178" s="84" t="s">
        <v>705</v>
      </c>
      <c r="K178" s="84"/>
    </row>
    <row r="179" ht="22.5" customHeight="1" spans="1:11">
      <c r="A179" s="28" t="s">
        <v>1254</v>
      </c>
      <c r="B179" s="28" t="s">
        <v>1041</v>
      </c>
      <c r="C179" s="28" t="s">
        <v>1247</v>
      </c>
      <c r="D179" s="16">
        <v>0</v>
      </c>
      <c r="E179" s="17"/>
      <c r="F179" s="22"/>
      <c r="G179" s="39"/>
      <c r="H179" s="40"/>
      <c r="I179" s="83"/>
      <c r="J179" s="83"/>
      <c r="K179" s="83"/>
    </row>
    <row r="180" ht="22.5" customHeight="1" spans="1:11">
      <c r="A180" s="28"/>
      <c r="B180" s="28"/>
      <c r="C180" s="28" t="s">
        <v>1252</v>
      </c>
      <c r="D180" s="16">
        <v>0</v>
      </c>
      <c r="E180" s="17"/>
      <c r="F180" s="22"/>
      <c r="G180" s="39"/>
      <c r="H180" s="55"/>
      <c r="I180" s="83"/>
      <c r="J180" s="83"/>
      <c r="K180" s="83"/>
    </row>
    <row r="181" ht="22.5" customHeight="1" spans="1:11">
      <c r="A181" s="56"/>
      <c r="B181" s="56"/>
      <c r="C181" s="56" t="s">
        <v>1253</v>
      </c>
      <c r="D181" s="100">
        <f>IF(D180=0,0,D179/D180-1)*100</f>
        <v>0</v>
      </c>
      <c r="E181" s="46" t="s">
        <v>703</v>
      </c>
      <c r="F181" s="47">
        <v>-5</v>
      </c>
      <c r="G181" s="47">
        <v>5</v>
      </c>
      <c r="H181" s="101" t="s">
        <v>704</v>
      </c>
      <c r="I181" s="84"/>
      <c r="J181" s="84" t="s">
        <v>705</v>
      </c>
      <c r="K181" s="84"/>
    </row>
    <row r="182" ht="22.5" customHeight="1" spans="1:11">
      <c r="A182" s="49" t="s">
        <v>1182</v>
      </c>
      <c r="B182" s="49"/>
      <c r="C182" s="49"/>
      <c r="D182" s="50"/>
      <c r="E182" s="51"/>
      <c r="F182" s="50"/>
      <c r="G182" s="50"/>
      <c r="H182" s="52"/>
      <c r="I182" s="85"/>
      <c r="J182" s="85"/>
      <c r="K182" s="85"/>
    </row>
    <row r="183" ht="22.5" customHeight="1" spans="1:11">
      <c r="A183" s="143" t="s">
        <v>1183</v>
      </c>
      <c r="B183" s="11" t="s">
        <v>911</v>
      </c>
      <c r="C183" s="14" t="s">
        <v>912</v>
      </c>
      <c r="D183" s="16">
        <v>0</v>
      </c>
      <c r="E183" s="17" t="s">
        <v>703</v>
      </c>
      <c r="F183" s="22">
        <v>0</v>
      </c>
      <c r="G183" s="22">
        <v>0</v>
      </c>
      <c r="H183" s="23" t="s">
        <v>704</v>
      </c>
      <c r="I183" s="29"/>
      <c r="J183" s="29" t="s">
        <v>705</v>
      </c>
      <c r="K183" s="29"/>
    </row>
    <row r="184" ht="22.5" customHeight="1" spans="1:11">
      <c r="A184" s="92"/>
      <c r="B184" s="13"/>
      <c r="C184" s="14" t="s">
        <v>913</v>
      </c>
      <c r="D184" s="16">
        <v>0</v>
      </c>
      <c r="E184" s="17" t="s">
        <v>703</v>
      </c>
      <c r="F184" s="22">
        <v>0</v>
      </c>
      <c r="G184" s="22">
        <v>0</v>
      </c>
      <c r="H184" s="23" t="s">
        <v>704</v>
      </c>
      <c r="I184" s="29"/>
      <c r="J184" s="29" t="s">
        <v>705</v>
      </c>
      <c r="K184" s="29"/>
    </row>
    <row r="185" ht="22.5" customHeight="1" spans="1:11">
      <c r="A185" s="143" t="s">
        <v>1184</v>
      </c>
      <c r="B185" s="11" t="s">
        <v>911</v>
      </c>
      <c r="C185" s="14" t="s">
        <v>915</v>
      </c>
      <c r="D185" s="16">
        <v>0</v>
      </c>
      <c r="E185" s="17" t="s">
        <v>703</v>
      </c>
      <c r="F185" s="22">
        <v>0</v>
      </c>
      <c r="G185" s="22">
        <v>0</v>
      </c>
      <c r="H185" s="23" t="s">
        <v>704</v>
      </c>
      <c r="I185" s="29"/>
      <c r="J185" s="29" t="s">
        <v>705</v>
      </c>
      <c r="K185" s="29"/>
    </row>
    <row r="186" ht="22.5" customHeight="1" spans="1:11">
      <c r="A186" s="92"/>
      <c r="B186" s="13"/>
      <c r="C186" s="14" t="s">
        <v>916</v>
      </c>
      <c r="D186" s="16">
        <v>0</v>
      </c>
      <c r="E186" s="17" t="s">
        <v>703</v>
      </c>
      <c r="F186" s="22">
        <v>0</v>
      </c>
      <c r="G186" s="22">
        <v>0</v>
      </c>
      <c r="H186" s="23" t="s">
        <v>704</v>
      </c>
      <c r="I186" s="29"/>
      <c r="J186" s="29" t="s">
        <v>705</v>
      </c>
      <c r="K186" s="29"/>
    </row>
  </sheetData>
  <mergeCells count="106">
    <mergeCell ref="A1:K1"/>
    <mergeCell ref="A2:K2"/>
    <mergeCell ref="F4:G4"/>
    <mergeCell ref="A4:A5"/>
    <mergeCell ref="A7:A9"/>
    <mergeCell ref="A10:A12"/>
    <mergeCell ref="A13:A15"/>
    <mergeCell ref="A17:A21"/>
    <mergeCell ref="A22:A25"/>
    <mergeCell ref="A26:A28"/>
    <mergeCell ref="A29:A31"/>
    <mergeCell ref="A32:A36"/>
    <mergeCell ref="A37:A41"/>
    <mergeCell ref="A43:A47"/>
    <mergeCell ref="A48:A52"/>
    <mergeCell ref="A53:A57"/>
    <mergeCell ref="A58:A62"/>
    <mergeCell ref="A63:A67"/>
    <mergeCell ref="A68:A71"/>
    <mergeCell ref="A72:A76"/>
    <mergeCell ref="A77:A81"/>
    <mergeCell ref="A82:A86"/>
    <mergeCell ref="A87:A91"/>
    <mergeCell ref="A92:A94"/>
    <mergeCell ref="A95:A99"/>
    <mergeCell ref="A100:A103"/>
    <mergeCell ref="A105:A107"/>
    <mergeCell ref="A108:A110"/>
    <mergeCell ref="A111:A114"/>
    <mergeCell ref="A115:A117"/>
    <mergeCell ref="A118:A121"/>
    <mergeCell ref="A122:A124"/>
    <mergeCell ref="A125:A127"/>
    <mergeCell ref="A128:A131"/>
    <mergeCell ref="A132:A134"/>
    <mergeCell ref="A135:A137"/>
    <mergeCell ref="A141:A142"/>
    <mergeCell ref="A143:A145"/>
    <mergeCell ref="A146:A148"/>
    <mergeCell ref="A149:A151"/>
    <mergeCell ref="A152:A154"/>
    <mergeCell ref="A155:A157"/>
    <mergeCell ref="A158:A160"/>
    <mergeCell ref="A164:A166"/>
    <mergeCell ref="A167:A169"/>
    <mergeCell ref="A170:A172"/>
    <mergeCell ref="A173:A175"/>
    <mergeCell ref="A176:A178"/>
    <mergeCell ref="A179:A181"/>
    <mergeCell ref="A183:A184"/>
    <mergeCell ref="A185:A186"/>
    <mergeCell ref="B4:B5"/>
    <mergeCell ref="B7:B9"/>
    <mergeCell ref="B10:B12"/>
    <mergeCell ref="B13:B15"/>
    <mergeCell ref="B17:B21"/>
    <mergeCell ref="B22:B25"/>
    <mergeCell ref="B26:B28"/>
    <mergeCell ref="B29:B31"/>
    <mergeCell ref="B32:B36"/>
    <mergeCell ref="B37:B41"/>
    <mergeCell ref="B43:B47"/>
    <mergeCell ref="B48:B52"/>
    <mergeCell ref="B53:B57"/>
    <mergeCell ref="B58:B62"/>
    <mergeCell ref="B63:B67"/>
    <mergeCell ref="B68:B71"/>
    <mergeCell ref="B72:B76"/>
    <mergeCell ref="B77:B81"/>
    <mergeCell ref="B82:B86"/>
    <mergeCell ref="B87:B91"/>
    <mergeCell ref="B92:B94"/>
    <mergeCell ref="B95:B99"/>
    <mergeCell ref="B100:B103"/>
    <mergeCell ref="B105:B107"/>
    <mergeCell ref="B108:B110"/>
    <mergeCell ref="B111:B114"/>
    <mergeCell ref="B115:B117"/>
    <mergeCell ref="B118:B121"/>
    <mergeCell ref="B122:B124"/>
    <mergeCell ref="B125:B127"/>
    <mergeCell ref="B128:B131"/>
    <mergeCell ref="B132:B134"/>
    <mergeCell ref="B135:B137"/>
    <mergeCell ref="B141:B142"/>
    <mergeCell ref="B143:B145"/>
    <mergeCell ref="B146:B148"/>
    <mergeCell ref="B149:B151"/>
    <mergeCell ref="B152:B154"/>
    <mergeCell ref="B155:B157"/>
    <mergeCell ref="B158:B160"/>
    <mergeCell ref="B164:B166"/>
    <mergeCell ref="B167:B169"/>
    <mergeCell ref="B170:B172"/>
    <mergeCell ref="B173:B175"/>
    <mergeCell ref="B176:B178"/>
    <mergeCell ref="B179:B181"/>
    <mergeCell ref="B183:B184"/>
    <mergeCell ref="B185:B186"/>
    <mergeCell ref="C4:C5"/>
    <mergeCell ref="D4:D5"/>
    <mergeCell ref="E4:E5"/>
    <mergeCell ref="H4:H5"/>
    <mergeCell ref="I4:I5"/>
    <mergeCell ref="J4:J5"/>
    <mergeCell ref="K4:K5"/>
  </mergeCells>
  <pageMargins left="1.18110236220472" right="1.18110236220472" top="1.18110236220472" bottom="1.18110236220472" header="0.51181" footer="0.51181"/>
  <pageSetup paperSize="9" pageOrder="overThenDown" orientation="portrait" errors="blank"/>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0"/>
  <sheetViews>
    <sheetView zoomScalePageLayoutView="60" workbookViewId="0">
      <pane topLeftCell="B92" activePane="bottomRight" state="frozen"/>
      <selection activeCell="A1" sqref="A1:K1"/>
    </sheetView>
  </sheetViews>
  <sheetFormatPr defaultColWidth="8" defaultRowHeight="13.5"/>
  <cols>
    <col min="1" max="1" width="28.1083333333333" style="1"/>
    <col min="2" max="2" width="28.5333333333333" style="1"/>
    <col min="3" max="3" width="30.8333333333333" style="1"/>
    <col min="4" max="4" width="21.8" style="1"/>
    <col min="5" max="5" width="6.73333333333333" style="1"/>
    <col min="6" max="6" width="10.0416666666667" style="1"/>
    <col min="7" max="7" width="12.05" style="1"/>
    <col min="8" max="8" width="6.6" style="1"/>
    <col min="9" max="11" width="35.85" style="1"/>
  </cols>
  <sheetData>
    <row r="1" ht="38.25" customHeight="1" spans="1:11">
      <c r="A1" s="103" t="s">
        <v>1255</v>
      </c>
      <c r="B1" s="103"/>
      <c r="C1" s="103"/>
      <c r="D1" s="104"/>
      <c r="E1" s="103"/>
      <c r="F1" s="104"/>
      <c r="G1" s="104"/>
      <c r="H1" s="105"/>
      <c r="I1" s="113"/>
      <c r="J1" s="113"/>
      <c r="K1" s="113"/>
    </row>
    <row r="2" ht="22.5" customHeight="1" spans="1:11">
      <c r="A2" s="5" t="s">
        <v>1256</v>
      </c>
      <c r="B2" s="5"/>
      <c r="C2" s="5"/>
      <c r="D2" s="5"/>
      <c r="E2" s="4"/>
      <c r="F2" s="5"/>
      <c r="G2" s="5"/>
      <c r="H2" s="4"/>
      <c r="I2" s="94"/>
      <c r="J2" s="94"/>
      <c r="K2" s="94"/>
    </row>
    <row r="3" ht="22.5" customHeight="1" spans="1:11">
      <c r="A3" s="6" t="s">
        <v>45</v>
      </c>
      <c r="B3" s="7"/>
      <c r="C3" s="8"/>
      <c r="D3" s="8"/>
      <c r="E3" s="9"/>
      <c r="F3" s="8"/>
      <c r="G3" s="8"/>
      <c r="H3" s="9"/>
      <c r="I3" s="95"/>
      <c r="J3" s="6"/>
      <c r="K3" s="79" t="s">
        <v>684</v>
      </c>
    </row>
    <row r="4" ht="22.5" customHeight="1" spans="1:11">
      <c r="A4" s="10" t="s">
        <v>685</v>
      </c>
      <c r="B4" s="11" t="s">
        <v>686</v>
      </c>
      <c r="C4" s="10" t="s">
        <v>687</v>
      </c>
      <c r="D4" s="10" t="s">
        <v>688</v>
      </c>
      <c r="E4" s="12" t="s">
        <v>689</v>
      </c>
      <c r="F4" s="10" t="s">
        <v>690</v>
      </c>
      <c r="G4" s="10"/>
      <c r="H4" s="12" t="s">
        <v>691</v>
      </c>
      <c r="I4" s="80" t="s">
        <v>692</v>
      </c>
      <c r="J4" s="80" t="s">
        <v>693</v>
      </c>
      <c r="K4" s="80" t="s">
        <v>694</v>
      </c>
    </row>
    <row r="5" ht="22.5" customHeight="1" spans="1:11">
      <c r="A5" s="10"/>
      <c r="B5" s="13"/>
      <c r="C5" s="10"/>
      <c r="D5" s="10"/>
      <c r="E5" s="12"/>
      <c r="F5" s="10" t="s">
        <v>695</v>
      </c>
      <c r="G5" s="10" t="s">
        <v>696</v>
      </c>
      <c r="H5" s="12"/>
      <c r="I5" s="21"/>
      <c r="J5" s="21"/>
      <c r="K5" s="21"/>
    </row>
    <row r="6" ht="22.5" customHeight="1" spans="1:11">
      <c r="A6" s="33" t="s">
        <v>919</v>
      </c>
      <c r="B6" s="33"/>
      <c r="C6" s="33"/>
      <c r="D6" s="34"/>
      <c r="E6" s="35"/>
      <c r="F6" s="34"/>
      <c r="G6" s="34"/>
      <c r="H6" s="36"/>
      <c r="I6" s="81"/>
      <c r="J6" s="81"/>
      <c r="K6" s="81"/>
    </row>
    <row r="7" ht="22.5" customHeight="1" spans="1:11">
      <c r="A7" s="14" t="s">
        <v>698</v>
      </c>
      <c r="B7" s="15" t="s">
        <v>699</v>
      </c>
      <c r="C7" s="14" t="s">
        <v>700</v>
      </c>
      <c r="D7" s="106">
        <v>0</v>
      </c>
      <c r="E7" s="17"/>
      <c r="F7" s="18"/>
      <c r="G7" s="18"/>
      <c r="H7" s="19"/>
      <c r="I7" s="29"/>
      <c r="J7" s="29"/>
      <c r="K7" s="29"/>
    </row>
    <row r="8" ht="22.5" customHeight="1" spans="1:11">
      <c r="A8" s="14"/>
      <c r="B8" s="20"/>
      <c r="C8" s="14" t="s">
        <v>701</v>
      </c>
      <c r="D8" s="106">
        <v>0</v>
      </c>
      <c r="E8" s="17"/>
      <c r="F8" s="18"/>
      <c r="G8" s="18"/>
      <c r="H8" s="19"/>
      <c r="I8" s="29"/>
      <c r="J8" s="29"/>
      <c r="K8" s="29"/>
    </row>
    <row r="9" ht="22.5" customHeight="1" spans="1:11">
      <c r="A9" s="14"/>
      <c r="B9" s="21"/>
      <c r="C9" s="14" t="s">
        <v>702</v>
      </c>
      <c r="D9" s="106">
        <f>D7-D8</f>
        <v>0</v>
      </c>
      <c r="E9" s="17" t="s">
        <v>703</v>
      </c>
      <c r="F9" s="22">
        <v>0</v>
      </c>
      <c r="G9" s="22">
        <v>0</v>
      </c>
      <c r="H9" s="23" t="s">
        <v>704</v>
      </c>
      <c r="I9" s="29"/>
      <c r="J9" s="29" t="s">
        <v>705</v>
      </c>
      <c r="K9" s="29"/>
    </row>
    <row r="10" ht="22.5" customHeight="1" spans="1:11">
      <c r="A10" s="14" t="s">
        <v>706</v>
      </c>
      <c r="B10" s="15" t="s">
        <v>707</v>
      </c>
      <c r="C10" s="14" t="s">
        <v>700</v>
      </c>
      <c r="D10" s="106">
        <v>0</v>
      </c>
      <c r="E10" s="17"/>
      <c r="F10" s="18"/>
      <c r="G10" s="18"/>
      <c r="H10" s="19"/>
      <c r="I10" s="29"/>
      <c r="J10" s="29"/>
      <c r="K10" s="29"/>
    </row>
    <row r="11" ht="22.5" customHeight="1" spans="1:11">
      <c r="A11" s="14"/>
      <c r="B11" s="20"/>
      <c r="C11" s="14" t="s">
        <v>701</v>
      </c>
      <c r="D11" s="106">
        <v>0</v>
      </c>
      <c r="E11" s="17"/>
      <c r="F11" s="18"/>
      <c r="G11" s="18"/>
      <c r="H11" s="19"/>
      <c r="I11" s="29"/>
      <c r="J11" s="29"/>
      <c r="K11" s="29"/>
    </row>
    <row r="12" ht="22.5" customHeight="1" spans="1:11">
      <c r="A12" s="14"/>
      <c r="B12" s="21"/>
      <c r="C12" s="14" t="s">
        <v>702</v>
      </c>
      <c r="D12" s="106">
        <f>D10-D11</f>
        <v>0</v>
      </c>
      <c r="E12" s="17" t="s">
        <v>703</v>
      </c>
      <c r="F12" s="22">
        <v>0</v>
      </c>
      <c r="G12" s="22">
        <v>0</v>
      </c>
      <c r="H12" s="23" t="s">
        <v>704</v>
      </c>
      <c r="I12" s="29"/>
      <c r="J12" s="29" t="s">
        <v>705</v>
      </c>
      <c r="K12" s="29"/>
    </row>
    <row r="13" ht="22.5" customHeight="1" spans="1:11">
      <c r="A13" s="14" t="s">
        <v>708</v>
      </c>
      <c r="B13" s="15" t="s">
        <v>709</v>
      </c>
      <c r="C13" s="14" t="s">
        <v>710</v>
      </c>
      <c r="D13" s="106">
        <v>0</v>
      </c>
      <c r="E13" s="17"/>
      <c r="F13" s="18"/>
      <c r="G13" s="18"/>
      <c r="H13" s="19"/>
      <c r="I13" s="29"/>
      <c r="J13" s="29"/>
      <c r="K13" s="29"/>
    </row>
    <row r="14" ht="22.5" customHeight="1" spans="1:11">
      <c r="A14" s="14"/>
      <c r="B14" s="20"/>
      <c r="C14" s="14" t="s">
        <v>711</v>
      </c>
      <c r="D14" s="106">
        <v>0</v>
      </c>
      <c r="E14" s="17"/>
      <c r="F14" s="18"/>
      <c r="G14" s="18"/>
      <c r="H14" s="19"/>
      <c r="I14" s="29"/>
      <c r="J14" s="29"/>
      <c r="K14" s="29"/>
    </row>
    <row r="15" ht="22.5" customHeight="1" spans="1:11">
      <c r="A15" s="14"/>
      <c r="B15" s="21"/>
      <c r="C15" s="14" t="s">
        <v>702</v>
      </c>
      <c r="D15" s="106">
        <f>D13-D14</f>
        <v>0</v>
      </c>
      <c r="E15" s="17" t="s">
        <v>703</v>
      </c>
      <c r="F15" s="22">
        <v>0</v>
      </c>
      <c r="G15" s="22">
        <v>0</v>
      </c>
      <c r="H15" s="23" t="s">
        <v>704</v>
      </c>
      <c r="I15" s="29"/>
      <c r="J15" s="29" t="s">
        <v>705</v>
      </c>
      <c r="K15" s="29"/>
    </row>
    <row r="16" ht="22.5" customHeight="1" spans="1:11">
      <c r="A16" s="14" t="s">
        <v>712</v>
      </c>
      <c r="B16" s="15" t="s">
        <v>713</v>
      </c>
      <c r="C16" s="14" t="s">
        <v>714</v>
      </c>
      <c r="D16" s="16">
        <v>0</v>
      </c>
      <c r="E16" s="17"/>
      <c r="F16" s="18"/>
      <c r="G16" s="18"/>
      <c r="H16" s="19"/>
      <c r="I16" s="29"/>
      <c r="J16" s="29"/>
      <c r="K16" s="29"/>
    </row>
    <row r="17" ht="22.5" customHeight="1" spans="1:11">
      <c r="A17" s="14"/>
      <c r="B17" s="20"/>
      <c r="C17" s="14" t="s">
        <v>715</v>
      </c>
      <c r="D17" s="106">
        <v>0</v>
      </c>
      <c r="E17" s="17"/>
      <c r="F17" s="18"/>
      <c r="G17" s="18"/>
      <c r="H17" s="19"/>
      <c r="I17" s="29"/>
      <c r="J17" s="29"/>
      <c r="K17" s="29"/>
    </row>
    <row r="18" ht="22.5" customHeight="1" spans="1:11">
      <c r="A18" s="14"/>
      <c r="B18" s="21"/>
      <c r="C18" s="14" t="s">
        <v>702</v>
      </c>
      <c r="D18" s="106">
        <f>D16-D17</f>
        <v>0</v>
      </c>
      <c r="E18" s="17" t="s">
        <v>703</v>
      </c>
      <c r="F18" s="22">
        <v>0</v>
      </c>
      <c r="G18" s="22">
        <v>0</v>
      </c>
      <c r="H18" s="23" t="s">
        <v>704</v>
      </c>
      <c r="I18" s="29"/>
      <c r="J18" s="29" t="s">
        <v>705</v>
      </c>
      <c r="K18" s="29"/>
    </row>
    <row r="19" ht="22.5" customHeight="1" spans="1:11">
      <c r="A19" s="33" t="s">
        <v>716</v>
      </c>
      <c r="B19" s="33"/>
      <c r="C19" s="33"/>
      <c r="D19" s="34"/>
      <c r="E19" s="35"/>
      <c r="F19" s="34"/>
      <c r="G19" s="34"/>
      <c r="H19" s="36"/>
      <c r="I19" s="81"/>
      <c r="J19" s="81"/>
      <c r="K19" s="81"/>
    </row>
    <row r="20" ht="22.5" customHeight="1" spans="1:11">
      <c r="A20" s="14" t="s">
        <v>922</v>
      </c>
      <c r="B20" s="15" t="s">
        <v>1257</v>
      </c>
      <c r="C20" s="14" t="s">
        <v>719</v>
      </c>
      <c r="D20" s="16">
        <v>0</v>
      </c>
      <c r="E20" s="17"/>
      <c r="F20" s="18"/>
      <c r="G20" s="18"/>
      <c r="H20" s="19"/>
      <c r="I20" s="29"/>
      <c r="J20" s="29"/>
      <c r="K20" s="29"/>
    </row>
    <row r="21" ht="22.5" customHeight="1" spans="1:11">
      <c r="A21" s="14"/>
      <c r="B21" s="20"/>
      <c r="C21" s="14" t="s">
        <v>720</v>
      </c>
      <c r="D21" s="16">
        <v>0</v>
      </c>
      <c r="E21" s="17"/>
      <c r="F21" s="18"/>
      <c r="G21" s="18"/>
      <c r="H21" s="19"/>
      <c r="I21" s="29"/>
      <c r="J21" s="29"/>
      <c r="K21" s="29"/>
    </row>
    <row r="22" ht="22.5" customHeight="1" spans="1:11">
      <c r="A22" s="14"/>
      <c r="B22" s="20"/>
      <c r="C22" s="14" t="s">
        <v>721</v>
      </c>
      <c r="D22" s="16">
        <f>D20-D21</f>
        <v>0</v>
      </c>
      <c r="E22" s="17" t="s">
        <v>703</v>
      </c>
      <c r="F22" s="22">
        <v>0</v>
      </c>
      <c r="G22" s="22">
        <v>0</v>
      </c>
      <c r="H22" s="23" t="s">
        <v>704</v>
      </c>
      <c r="I22" s="29"/>
      <c r="J22" s="29" t="s">
        <v>705</v>
      </c>
      <c r="K22" s="29"/>
    </row>
    <row r="23" ht="22.5" customHeight="1" spans="1:11">
      <c r="A23" s="14"/>
      <c r="B23" s="20"/>
      <c r="C23" s="14" t="s">
        <v>722</v>
      </c>
      <c r="D23" s="16">
        <v>0</v>
      </c>
      <c r="E23" s="17"/>
      <c r="F23" s="18"/>
      <c r="G23" s="18"/>
      <c r="H23" s="19"/>
      <c r="I23" s="29"/>
      <c r="J23" s="29"/>
      <c r="K23" s="29"/>
    </row>
    <row r="24" ht="22.5" customHeight="1" spans="1:11">
      <c r="A24" s="14"/>
      <c r="B24" s="21"/>
      <c r="C24" s="14" t="s">
        <v>723</v>
      </c>
      <c r="D24" s="16">
        <f>D21-D23</f>
        <v>0</v>
      </c>
      <c r="E24" s="17" t="s">
        <v>703</v>
      </c>
      <c r="F24" s="22">
        <v>0</v>
      </c>
      <c r="G24" s="22">
        <v>0</v>
      </c>
      <c r="H24" s="23" t="s">
        <v>704</v>
      </c>
      <c r="I24" s="29"/>
      <c r="J24" s="29" t="s">
        <v>705</v>
      </c>
      <c r="K24" s="29"/>
    </row>
    <row r="25" ht="22.5" customHeight="1" spans="1:11">
      <c r="A25" s="14" t="s">
        <v>724</v>
      </c>
      <c r="B25" s="15" t="s">
        <v>924</v>
      </c>
      <c r="C25" s="14" t="s">
        <v>726</v>
      </c>
      <c r="D25" s="16">
        <v>0</v>
      </c>
      <c r="E25" s="17"/>
      <c r="F25" s="107">
        <v>0</v>
      </c>
      <c r="G25" s="107">
        <v>0</v>
      </c>
      <c r="H25" s="23"/>
      <c r="I25" s="29"/>
      <c r="J25" s="29"/>
      <c r="K25" s="29"/>
    </row>
    <row r="26" ht="22.5" customHeight="1" spans="1:11">
      <c r="A26" s="14"/>
      <c r="B26" s="20"/>
      <c r="C26" s="14" t="s">
        <v>727</v>
      </c>
      <c r="D26" s="89">
        <v>0</v>
      </c>
      <c r="E26" s="17"/>
      <c r="F26" s="107">
        <v>0</v>
      </c>
      <c r="G26" s="107">
        <v>0</v>
      </c>
      <c r="H26" s="23"/>
      <c r="I26" s="29"/>
      <c r="J26" s="29"/>
      <c r="K26" s="29"/>
    </row>
    <row r="27" ht="22.5" customHeight="1" spans="1:11">
      <c r="A27" s="14"/>
      <c r="B27" s="21"/>
      <c r="C27" s="14" t="s">
        <v>728</v>
      </c>
      <c r="D27" s="16">
        <f>D25-D26</f>
        <v>0</v>
      </c>
      <c r="E27" s="17" t="s">
        <v>703</v>
      </c>
      <c r="F27" s="22">
        <v>0</v>
      </c>
      <c r="G27" s="22">
        <v>0</v>
      </c>
      <c r="H27" s="23" t="s">
        <v>704</v>
      </c>
      <c r="I27" s="29"/>
      <c r="J27" s="29" t="s">
        <v>705</v>
      </c>
      <c r="K27" s="29"/>
    </row>
    <row r="28" ht="22.5" customHeight="1" spans="1:11">
      <c r="A28" s="90" t="s">
        <v>925</v>
      </c>
      <c r="B28" s="15" t="s">
        <v>926</v>
      </c>
      <c r="C28" s="14" t="s">
        <v>927</v>
      </c>
      <c r="D28" s="16">
        <v>0</v>
      </c>
      <c r="E28" s="17"/>
      <c r="F28" s="107">
        <v>0</v>
      </c>
      <c r="G28" s="107">
        <v>0</v>
      </c>
      <c r="H28" s="23"/>
      <c r="I28" s="29"/>
      <c r="J28" s="29"/>
      <c r="K28" s="29"/>
    </row>
    <row r="29" ht="22.5" customHeight="1" spans="1:11">
      <c r="A29" s="91"/>
      <c r="B29" s="20"/>
      <c r="C29" s="14" t="s">
        <v>928</v>
      </c>
      <c r="D29" s="89">
        <v>0</v>
      </c>
      <c r="E29" s="17"/>
      <c r="F29" s="107">
        <v>0</v>
      </c>
      <c r="G29" s="107">
        <v>0</v>
      </c>
      <c r="H29" s="23"/>
      <c r="I29" s="29"/>
      <c r="J29" s="29"/>
      <c r="K29" s="29"/>
    </row>
    <row r="30" ht="22.5" customHeight="1" spans="1:11">
      <c r="A30" s="92"/>
      <c r="B30" s="21"/>
      <c r="C30" s="14" t="s">
        <v>929</v>
      </c>
      <c r="D30" s="16">
        <f>D28-D29</f>
        <v>0</v>
      </c>
      <c r="E30" s="17" t="s">
        <v>703</v>
      </c>
      <c r="F30" s="22">
        <v>0</v>
      </c>
      <c r="G30" s="22">
        <v>0</v>
      </c>
      <c r="H30" s="23" t="s">
        <v>704</v>
      </c>
      <c r="I30" s="29"/>
      <c r="J30" s="29" t="s">
        <v>705</v>
      </c>
      <c r="K30" s="29"/>
    </row>
    <row r="31" ht="22.5" customHeight="1" spans="1:11">
      <c r="A31" s="14" t="s">
        <v>930</v>
      </c>
      <c r="B31" s="15" t="s">
        <v>730</v>
      </c>
      <c r="C31" s="14" t="s">
        <v>1258</v>
      </c>
      <c r="D31" s="16">
        <v>0</v>
      </c>
      <c r="E31" s="17"/>
      <c r="F31" s="18"/>
      <c r="G31" s="18"/>
      <c r="H31" s="19"/>
      <c r="I31" s="29"/>
      <c r="J31" s="29"/>
      <c r="K31" s="29"/>
    </row>
    <row r="32" ht="22.5" customHeight="1" spans="1:11">
      <c r="A32" s="14"/>
      <c r="B32" s="20"/>
      <c r="C32" s="14" t="s">
        <v>1259</v>
      </c>
      <c r="D32" s="16">
        <v>0</v>
      </c>
      <c r="E32" s="17"/>
      <c r="F32" s="18"/>
      <c r="G32" s="18"/>
      <c r="H32" s="19"/>
      <c r="I32" s="29"/>
      <c r="J32" s="29"/>
      <c r="K32" s="29"/>
    </row>
    <row r="33" ht="22.5" customHeight="1" spans="1:11">
      <c r="A33" s="14"/>
      <c r="B33" s="21"/>
      <c r="C33" s="14" t="s">
        <v>733</v>
      </c>
      <c r="D33" s="16">
        <f>D31-D32</f>
        <v>0</v>
      </c>
      <c r="E33" s="17" t="s">
        <v>703</v>
      </c>
      <c r="F33" s="22">
        <v>0</v>
      </c>
      <c r="G33" s="22">
        <v>0</v>
      </c>
      <c r="H33" s="23" t="s">
        <v>704</v>
      </c>
      <c r="I33" s="29"/>
      <c r="J33" s="29" t="s">
        <v>705</v>
      </c>
      <c r="K33" s="29"/>
    </row>
    <row r="34" ht="22.5" customHeight="1" spans="1:11">
      <c r="A34" s="14" t="s">
        <v>741</v>
      </c>
      <c r="B34" s="15" t="s">
        <v>934</v>
      </c>
      <c r="C34" s="14" t="s">
        <v>743</v>
      </c>
      <c r="D34" s="16">
        <v>0</v>
      </c>
      <c r="E34" s="17"/>
      <c r="F34" s="18"/>
      <c r="G34" s="18"/>
      <c r="H34" s="19"/>
      <c r="I34" s="29"/>
      <c r="J34" s="29"/>
      <c r="K34" s="29"/>
    </row>
    <row r="35" ht="22.5" customHeight="1" spans="1:11">
      <c r="A35" s="14"/>
      <c r="B35" s="20"/>
      <c r="C35" s="14" t="s">
        <v>935</v>
      </c>
      <c r="D35" s="89">
        <v>0</v>
      </c>
      <c r="E35" s="17"/>
      <c r="F35" s="18"/>
      <c r="G35" s="18"/>
      <c r="H35" s="19"/>
      <c r="I35" s="29"/>
      <c r="J35" s="29"/>
      <c r="K35" s="29"/>
    </row>
    <row r="36" ht="22.5" customHeight="1" spans="1:11">
      <c r="A36" s="14"/>
      <c r="B36" s="20"/>
      <c r="C36" s="14" t="s">
        <v>936</v>
      </c>
      <c r="D36" s="16">
        <f>D34-D35</f>
        <v>0</v>
      </c>
      <c r="E36" s="17" t="s">
        <v>703</v>
      </c>
      <c r="F36" s="22">
        <v>0</v>
      </c>
      <c r="G36" s="22">
        <v>0</v>
      </c>
      <c r="H36" s="23" t="s">
        <v>704</v>
      </c>
      <c r="I36" s="29"/>
      <c r="J36" s="29" t="s">
        <v>705</v>
      </c>
      <c r="K36" s="29"/>
    </row>
    <row r="37" ht="22.5" customHeight="1" spans="1:11">
      <c r="A37" s="14"/>
      <c r="B37" s="20"/>
      <c r="C37" s="14" t="s">
        <v>748</v>
      </c>
      <c r="D37" s="16">
        <v>0</v>
      </c>
      <c r="E37" s="17"/>
      <c r="F37" s="18"/>
      <c r="G37" s="18"/>
      <c r="H37" s="19"/>
      <c r="I37" s="29"/>
      <c r="J37" s="29"/>
      <c r="K37" s="29"/>
    </row>
    <row r="38" ht="22.5" customHeight="1" spans="1:11">
      <c r="A38" s="14"/>
      <c r="B38" s="21"/>
      <c r="C38" s="14" t="s">
        <v>937</v>
      </c>
      <c r="D38" s="16">
        <f>D34-D37</f>
        <v>0</v>
      </c>
      <c r="E38" s="17" t="s">
        <v>703</v>
      </c>
      <c r="F38" s="22">
        <v>0</v>
      </c>
      <c r="G38" s="22">
        <v>0</v>
      </c>
      <c r="H38" s="23" t="s">
        <v>704</v>
      </c>
      <c r="I38" s="29"/>
      <c r="J38" s="29" t="s">
        <v>705</v>
      </c>
      <c r="K38" s="29"/>
    </row>
    <row r="39" ht="22.5" customHeight="1" spans="1:11">
      <c r="A39" s="14" t="s">
        <v>750</v>
      </c>
      <c r="B39" s="15" t="s">
        <v>934</v>
      </c>
      <c r="C39" s="14" t="s">
        <v>752</v>
      </c>
      <c r="D39" s="16">
        <v>0</v>
      </c>
      <c r="E39" s="17"/>
      <c r="F39" s="18"/>
      <c r="G39" s="18"/>
      <c r="H39" s="23"/>
      <c r="I39" s="29"/>
      <c r="J39" s="29"/>
      <c r="K39" s="29"/>
    </row>
    <row r="40" ht="22.5" customHeight="1" spans="1:11">
      <c r="A40" s="14"/>
      <c r="B40" s="20"/>
      <c r="C40" s="14" t="s">
        <v>941</v>
      </c>
      <c r="D40" s="89">
        <v>0</v>
      </c>
      <c r="E40" s="17"/>
      <c r="F40" s="18"/>
      <c r="G40" s="18"/>
      <c r="H40" s="23"/>
      <c r="I40" s="29"/>
      <c r="J40" s="29"/>
      <c r="K40" s="29"/>
    </row>
    <row r="41" ht="22.5" customHeight="1" spans="1:11">
      <c r="A41" s="14"/>
      <c r="B41" s="20"/>
      <c r="C41" s="14" t="s">
        <v>942</v>
      </c>
      <c r="D41" s="16">
        <f>D39-D40</f>
        <v>0</v>
      </c>
      <c r="E41" s="17" t="s">
        <v>703</v>
      </c>
      <c r="F41" s="22">
        <v>0</v>
      </c>
      <c r="G41" s="22">
        <v>0</v>
      </c>
      <c r="H41" s="23" t="s">
        <v>704</v>
      </c>
      <c r="I41" s="29"/>
      <c r="J41" s="29" t="s">
        <v>705</v>
      </c>
      <c r="K41" s="29"/>
    </row>
    <row r="42" ht="22.5" customHeight="1" spans="1:11">
      <c r="A42" s="14"/>
      <c r="B42" s="20"/>
      <c r="C42" s="14" t="s">
        <v>756</v>
      </c>
      <c r="D42" s="16">
        <v>0</v>
      </c>
      <c r="E42" s="17"/>
      <c r="F42" s="18"/>
      <c r="G42" s="18"/>
      <c r="H42" s="23"/>
      <c r="I42" s="29"/>
      <c r="J42" s="29"/>
      <c r="K42" s="29"/>
    </row>
    <row r="43" ht="22.5" customHeight="1" spans="1:11">
      <c r="A43" s="14"/>
      <c r="B43" s="21"/>
      <c r="C43" s="14" t="s">
        <v>943</v>
      </c>
      <c r="D43" s="16">
        <f>D39-D42</f>
        <v>0</v>
      </c>
      <c r="E43" s="17" t="s">
        <v>703</v>
      </c>
      <c r="F43" s="22">
        <v>0</v>
      </c>
      <c r="G43" s="22">
        <v>0</v>
      </c>
      <c r="H43" s="23" t="s">
        <v>704</v>
      </c>
      <c r="I43" s="29"/>
      <c r="J43" s="29" t="s">
        <v>705</v>
      </c>
      <c r="K43" s="29"/>
    </row>
    <row r="44" ht="22.5" customHeight="1" spans="1:11">
      <c r="A44" s="33" t="s">
        <v>758</v>
      </c>
      <c r="B44" s="33"/>
      <c r="C44" s="33"/>
      <c r="D44" s="34"/>
      <c r="E44" s="35"/>
      <c r="F44" s="34"/>
      <c r="G44" s="34"/>
      <c r="H44" s="36"/>
      <c r="I44" s="81"/>
      <c r="J44" s="81"/>
      <c r="K44" s="81"/>
    </row>
    <row r="45" ht="22.5" customHeight="1" spans="1:11">
      <c r="A45" s="28" t="s">
        <v>759</v>
      </c>
      <c r="B45" s="15" t="s">
        <v>760</v>
      </c>
      <c r="C45" s="14" t="s">
        <v>761</v>
      </c>
      <c r="D45" s="16">
        <v>0</v>
      </c>
      <c r="E45" s="17"/>
      <c r="F45" s="18"/>
      <c r="G45" s="18"/>
      <c r="H45" s="19"/>
      <c r="I45" s="29"/>
      <c r="J45" s="29"/>
      <c r="K45" s="29"/>
    </row>
    <row r="46" ht="22.5" customHeight="1" spans="1:11">
      <c r="A46" s="28"/>
      <c r="B46" s="20"/>
      <c r="C46" s="14" t="s">
        <v>762</v>
      </c>
      <c r="D46" s="16">
        <v>0</v>
      </c>
      <c r="E46" s="17"/>
      <c r="F46" s="18"/>
      <c r="G46" s="18"/>
      <c r="H46" s="19"/>
      <c r="I46" s="29"/>
      <c r="J46" s="29"/>
      <c r="K46" s="29"/>
    </row>
    <row r="47" ht="22.5" customHeight="1" spans="1:11">
      <c r="A47" s="28"/>
      <c r="B47" s="20"/>
      <c r="C47" s="14" t="s">
        <v>763</v>
      </c>
      <c r="D47" s="16">
        <f>IF(D45=0,0,D46/D45*100)</f>
        <v>0</v>
      </c>
      <c r="E47" s="17" t="s">
        <v>703</v>
      </c>
      <c r="F47" s="22">
        <v>95</v>
      </c>
      <c r="G47" s="22">
        <v>105</v>
      </c>
      <c r="H47" s="23" t="s">
        <v>704</v>
      </c>
      <c r="I47" s="29"/>
      <c r="J47" s="29" t="s">
        <v>705</v>
      </c>
      <c r="K47" s="29"/>
    </row>
    <row r="48" ht="22.5" customHeight="1" spans="1:11">
      <c r="A48" s="28"/>
      <c r="B48" s="20"/>
      <c r="C48" s="14" t="s">
        <v>764</v>
      </c>
      <c r="D48" s="16">
        <v>0</v>
      </c>
      <c r="E48" s="17"/>
      <c r="F48" s="18"/>
      <c r="G48" s="18"/>
      <c r="H48" s="19"/>
      <c r="I48" s="29"/>
      <c r="J48" s="29"/>
      <c r="K48" s="29"/>
    </row>
    <row r="49" ht="22.5" customHeight="1" spans="1:11">
      <c r="A49" s="28"/>
      <c r="B49" s="21"/>
      <c r="C49" s="14" t="s">
        <v>765</v>
      </c>
      <c r="D49" s="16">
        <f>IF(D48=0,0,(D46-D48)/D48*100)</f>
        <v>0</v>
      </c>
      <c r="E49" s="17" t="s">
        <v>703</v>
      </c>
      <c r="F49" s="24">
        <v>5</v>
      </c>
      <c r="G49" s="24">
        <v>20</v>
      </c>
      <c r="H49" s="23" t="s">
        <v>704</v>
      </c>
      <c r="I49" s="29"/>
      <c r="J49" s="29" t="s">
        <v>705</v>
      </c>
      <c r="K49" s="29"/>
    </row>
    <row r="50" ht="22.5" customHeight="1" spans="1:11">
      <c r="A50" s="28" t="s">
        <v>1260</v>
      </c>
      <c r="B50" s="15" t="s">
        <v>1261</v>
      </c>
      <c r="C50" s="14" t="s">
        <v>761</v>
      </c>
      <c r="D50" s="16">
        <v>0</v>
      </c>
      <c r="E50" s="17"/>
      <c r="F50" s="18"/>
      <c r="G50" s="18"/>
      <c r="H50" s="19"/>
      <c r="I50" s="29"/>
      <c r="J50" s="29"/>
      <c r="K50" s="29"/>
    </row>
    <row r="51" ht="22.5" customHeight="1" spans="1:11">
      <c r="A51" s="28"/>
      <c r="B51" s="20"/>
      <c r="C51" s="14" t="s">
        <v>762</v>
      </c>
      <c r="D51" s="16">
        <v>0</v>
      </c>
      <c r="E51" s="17"/>
      <c r="F51" s="18"/>
      <c r="G51" s="18"/>
      <c r="H51" s="19"/>
      <c r="I51" s="29"/>
      <c r="J51" s="29"/>
      <c r="K51" s="29"/>
    </row>
    <row r="52" ht="22.5" customHeight="1" spans="1:11">
      <c r="A52" s="28"/>
      <c r="B52" s="20"/>
      <c r="C52" s="14" t="s">
        <v>763</v>
      </c>
      <c r="D52" s="16">
        <f>IF(D50=0,0,D51/D50*100)</f>
        <v>0</v>
      </c>
      <c r="E52" s="17" t="s">
        <v>703</v>
      </c>
      <c r="F52" s="22">
        <v>95</v>
      </c>
      <c r="G52" s="22">
        <v>105</v>
      </c>
      <c r="H52" s="23" t="s">
        <v>704</v>
      </c>
      <c r="I52" s="29"/>
      <c r="J52" s="29" t="s">
        <v>705</v>
      </c>
      <c r="K52" s="29"/>
    </row>
    <row r="53" ht="22.5" customHeight="1" spans="1:11">
      <c r="A53" s="28"/>
      <c r="B53" s="20"/>
      <c r="C53" s="14" t="s">
        <v>764</v>
      </c>
      <c r="D53" s="16">
        <v>0</v>
      </c>
      <c r="E53" s="17"/>
      <c r="F53" s="18"/>
      <c r="G53" s="18"/>
      <c r="H53" s="19"/>
      <c r="I53" s="29"/>
      <c r="J53" s="29"/>
      <c r="K53" s="29"/>
    </row>
    <row r="54" ht="22.5" customHeight="1" spans="1:11">
      <c r="A54" s="28"/>
      <c r="B54" s="21"/>
      <c r="C54" s="14" t="s">
        <v>765</v>
      </c>
      <c r="D54" s="16">
        <f>IF(D53=0,0,(D51-D53)/D53*100)</f>
        <v>0</v>
      </c>
      <c r="E54" s="17" t="s">
        <v>703</v>
      </c>
      <c r="F54" s="22">
        <v>5</v>
      </c>
      <c r="G54" s="22">
        <v>20</v>
      </c>
      <c r="H54" s="23" t="s">
        <v>704</v>
      </c>
      <c r="I54" s="29"/>
      <c r="J54" s="29" t="s">
        <v>705</v>
      </c>
      <c r="K54" s="29"/>
    </row>
    <row r="55" ht="22.5" customHeight="1" spans="1:11">
      <c r="A55" s="15" t="s">
        <v>1262</v>
      </c>
      <c r="B55" s="15" t="s">
        <v>1263</v>
      </c>
      <c r="C55" s="14" t="s">
        <v>761</v>
      </c>
      <c r="D55" s="16">
        <v>0</v>
      </c>
      <c r="E55" s="17"/>
      <c r="F55" s="18"/>
      <c r="G55" s="18"/>
      <c r="H55" s="19"/>
      <c r="I55" s="29"/>
      <c r="J55" s="29"/>
      <c r="K55" s="29"/>
    </row>
    <row r="56" ht="22.5" customHeight="1" spans="1:11">
      <c r="A56" s="20"/>
      <c r="B56" s="20"/>
      <c r="C56" s="14" t="s">
        <v>762</v>
      </c>
      <c r="D56" s="16">
        <v>0</v>
      </c>
      <c r="E56" s="17"/>
      <c r="F56" s="18"/>
      <c r="G56" s="18"/>
      <c r="H56" s="19"/>
      <c r="I56" s="29"/>
      <c r="J56" s="29"/>
      <c r="K56" s="29"/>
    </row>
    <row r="57" ht="22.5" customHeight="1" spans="1:11">
      <c r="A57" s="20"/>
      <c r="B57" s="20"/>
      <c r="C57" s="14" t="s">
        <v>763</v>
      </c>
      <c r="D57" s="16">
        <f>IF(D55=0,0,D56/D55*100)</f>
        <v>0</v>
      </c>
      <c r="E57" s="17" t="s">
        <v>703</v>
      </c>
      <c r="F57" s="22">
        <v>95</v>
      </c>
      <c r="G57" s="22">
        <v>105</v>
      </c>
      <c r="H57" s="23" t="s">
        <v>704</v>
      </c>
      <c r="I57" s="29"/>
      <c r="J57" s="29" t="s">
        <v>705</v>
      </c>
      <c r="K57" s="29"/>
    </row>
    <row r="58" ht="22.5" customHeight="1" spans="1:11">
      <c r="A58" s="20"/>
      <c r="B58" s="20"/>
      <c r="C58" s="14" t="s">
        <v>764</v>
      </c>
      <c r="D58" s="16">
        <v>0</v>
      </c>
      <c r="E58" s="17"/>
      <c r="F58" s="18"/>
      <c r="G58" s="18"/>
      <c r="H58" s="19"/>
      <c r="I58" s="29"/>
      <c r="J58" s="29"/>
      <c r="K58" s="29"/>
    </row>
    <row r="59" ht="22.5" customHeight="1" spans="1:11">
      <c r="A59" s="21"/>
      <c r="B59" s="21"/>
      <c r="C59" s="14" t="s">
        <v>765</v>
      </c>
      <c r="D59" s="16">
        <f>IF(D58=0,0,(D56-D58)/D58*100)</f>
        <v>0</v>
      </c>
      <c r="E59" s="17" t="s">
        <v>703</v>
      </c>
      <c r="F59" s="22">
        <v>5</v>
      </c>
      <c r="G59" s="22">
        <v>20</v>
      </c>
      <c r="H59" s="23" t="s">
        <v>704</v>
      </c>
      <c r="I59" s="29"/>
      <c r="J59" s="29" t="s">
        <v>705</v>
      </c>
      <c r="K59" s="29"/>
    </row>
    <row r="60" ht="22.5" customHeight="1" spans="1:11">
      <c r="A60" s="12" t="s">
        <v>1264</v>
      </c>
      <c r="B60" s="15" t="s">
        <v>1265</v>
      </c>
      <c r="C60" s="14" t="s">
        <v>761</v>
      </c>
      <c r="D60" s="16">
        <v>0</v>
      </c>
      <c r="E60" s="17"/>
      <c r="F60" s="18"/>
      <c r="G60" s="18"/>
      <c r="H60" s="75"/>
      <c r="I60" s="86"/>
      <c r="J60" s="86"/>
      <c r="K60" s="86"/>
    </row>
    <row r="61" ht="22.5" customHeight="1" spans="1:11">
      <c r="A61" s="26"/>
      <c r="B61" s="76"/>
      <c r="C61" s="43" t="s">
        <v>762</v>
      </c>
      <c r="D61" s="100">
        <v>0</v>
      </c>
      <c r="E61" s="17"/>
      <c r="F61" s="47"/>
      <c r="G61" s="48"/>
      <c r="H61" s="40"/>
      <c r="I61" s="99"/>
      <c r="J61" s="99"/>
      <c r="K61" s="99"/>
    </row>
    <row r="62" ht="22.5" customHeight="1" spans="1:11">
      <c r="A62" s="12"/>
      <c r="B62" s="20"/>
      <c r="C62" s="108" t="s">
        <v>1266</v>
      </c>
      <c r="D62" s="109">
        <f>IF(D56=0,0,D61/D56*100)</f>
        <v>0</v>
      </c>
      <c r="E62" s="17" t="s">
        <v>703</v>
      </c>
      <c r="F62" s="71">
        <v>50</v>
      </c>
      <c r="G62" s="71">
        <v>90</v>
      </c>
      <c r="H62" s="110" t="s">
        <v>704</v>
      </c>
      <c r="I62" s="114"/>
      <c r="J62" s="114" t="s">
        <v>705</v>
      </c>
      <c r="K62" s="114"/>
    </row>
    <row r="63" ht="22.5" customHeight="1" spans="1:11">
      <c r="A63" s="26"/>
      <c r="B63" s="76"/>
      <c r="C63" s="108" t="s">
        <v>763</v>
      </c>
      <c r="D63" s="100">
        <f>IF(D60=0,0,D61/D60*100)</f>
        <v>0</v>
      </c>
      <c r="E63" s="46" t="s">
        <v>703</v>
      </c>
      <c r="F63" s="47">
        <v>95</v>
      </c>
      <c r="G63" s="47">
        <v>105</v>
      </c>
      <c r="H63" s="111" t="s">
        <v>704</v>
      </c>
      <c r="I63" s="84"/>
      <c r="J63" s="84" t="s">
        <v>705</v>
      </c>
      <c r="K63" s="84"/>
    </row>
    <row r="64" ht="22.5" customHeight="1" spans="1:11">
      <c r="A64" s="12"/>
      <c r="B64" s="20"/>
      <c r="C64" s="61" t="s">
        <v>764</v>
      </c>
      <c r="D64" s="109">
        <v>0</v>
      </c>
      <c r="E64" s="63"/>
      <c r="F64" s="64"/>
      <c r="G64" s="64"/>
      <c r="H64" s="112"/>
      <c r="I64" s="87"/>
      <c r="J64" s="87"/>
      <c r="K64" s="87"/>
    </row>
    <row r="65" ht="22.5" customHeight="1" spans="1:11">
      <c r="A65" s="12"/>
      <c r="B65" s="21"/>
      <c r="C65" s="43" t="s">
        <v>765</v>
      </c>
      <c r="D65" s="16">
        <f>IF(D64=0,0,(D61-D64)/D64*100)</f>
        <v>0</v>
      </c>
      <c r="E65" s="17" t="s">
        <v>703</v>
      </c>
      <c r="F65" s="22">
        <v>5</v>
      </c>
      <c r="G65" s="22">
        <v>20</v>
      </c>
      <c r="H65" s="110" t="s">
        <v>704</v>
      </c>
      <c r="I65" s="86"/>
      <c r="J65" s="86" t="s">
        <v>705</v>
      </c>
      <c r="K65" s="86"/>
    </row>
    <row r="66" ht="22.5" customHeight="1" spans="1:11">
      <c r="A66" s="12" t="s">
        <v>1267</v>
      </c>
      <c r="B66" s="12" t="s">
        <v>1268</v>
      </c>
      <c r="C66" s="115" t="s">
        <v>1269</v>
      </c>
      <c r="D66" s="16">
        <v>0</v>
      </c>
      <c r="E66" s="17"/>
      <c r="F66" s="22"/>
      <c r="G66" s="39"/>
      <c r="H66" s="40"/>
      <c r="I66" s="99"/>
      <c r="J66" s="99"/>
      <c r="K66" s="99"/>
    </row>
    <row r="67" ht="22.5" customHeight="1" spans="1:11">
      <c r="A67" s="26"/>
      <c r="B67" s="27"/>
      <c r="C67" s="108" t="s">
        <v>762</v>
      </c>
      <c r="D67" s="16">
        <v>0</v>
      </c>
      <c r="E67" s="17"/>
      <c r="F67" s="22"/>
      <c r="G67" s="39"/>
      <c r="H67" s="40"/>
      <c r="I67" s="99"/>
      <c r="J67" s="99"/>
      <c r="K67" s="99"/>
    </row>
    <row r="68" ht="22.5" customHeight="1" spans="1:11">
      <c r="A68" s="12"/>
      <c r="B68" s="12"/>
      <c r="C68" s="108" t="s">
        <v>763</v>
      </c>
      <c r="D68" s="16">
        <f>IF(D66=0,0,D67/D66*100)</f>
        <v>0</v>
      </c>
      <c r="E68" s="17" t="s">
        <v>703</v>
      </c>
      <c r="F68" s="22">
        <v>95</v>
      </c>
      <c r="G68" s="22">
        <v>105</v>
      </c>
      <c r="H68" s="111" t="s">
        <v>704</v>
      </c>
      <c r="I68" s="84"/>
      <c r="J68" s="84" t="s">
        <v>705</v>
      </c>
      <c r="K68" s="84"/>
    </row>
    <row r="69" ht="22.5" customHeight="1" spans="1:11">
      <c r="A69" s="26"/>
      <c r="B69" s="27"/>
      <c r="C69" s="108" t="s">
        <v>764</v>
      </c>
      <c r="D69" s="16">
        <v>0</v>
      </c>
      <c r="E69" s="17"/>
      <c r="F69" s="22"/>
      <c r="G69" s="39"/>
      <c r="H69" s="40"/>
      <c r="I69" s="99"/>
      <c r="J69" s="99"/>
      <c r="K69" s="99"/>
    </row>
    <row r="70" ht="22.5" customHeight="1" spans="1:11">
      <c r="A70" s="12"/>
      <c r="B70" s="12"/>
      <c r="C70" s="108" t="s">
        <v>765</v>
      </c>
      <c r="D70" s="16">
        <f>IF(D69=0,0,D67/D69-1)*100</f>
        <v>0</v>
      </c>
      <c r="E70" s="17" t="s">
        <v>703</v>
      </c>
      <c r="F70" s="22">
        <v>0</v>
      </c>
      <c r="G70" s="22">
        <v>20</v>
      </c>
      <c r="H70" s="111" t="s">
        <v>704</v>
      </c>
      <c r="I70" s="84"/>
      <c r="J70" s="84" t="s">
        <v>705</v>
      </c>
      <c r="K70" s="84"/>
    </row>
    <row r="71" ht="22.5" customHeight="1" spans="1:11">
      <c r="A71" s="12" t="s">
        <v>1270</v>
      </c>
      <c r="B71" s="12" t="s">
        <v>1271</v>
      </c>
      <c r="C71" s="108" t="s">
        <v>761</v>
      </c>
      <c r="D71" s="16">
        <v>0</v>
      </c>
      <c r="E71" s="17"/>
      <c r="F71" s="22"/>
      <c r="G71" s="39"/>
      <c r="H71" s="40"/>
      <c r="I71" s="99"/>
      <c r="J71" s="99"/>
      <c r="K71" s="99"/>
    </row>
    <row r="72" ht="22.5" customHeight="1" spans="1:11">
      <c r="A72" s="12"/>
      <c r="B72" s="12"/>
      <c r="C72" s="108" t="s">
        <v>762</v>
      </c>
      <c r="D72" s="16">
        <v>0</v>
      </c>
      <c r="E72" s="17"/>
      <c r="F72" s="22"/>
      <c r="G72" s="39"/>
      <c r="H72" s="40"/>
      <c r="I72" s="99"/>
      <c r="J72" s="99"/>
      <c r="K72" s="99"/>
    </row>
    <row r="73" ht="22.5" customHeight="1" spans="1:11">
      <c r="A73" s="26"/>
      <c r="B73" s="27"/>
      <c r="C73" s="108" t="s">
        <v>763</v>
      </c>
      <c r="D73" s="16">
        <f>IF(D71=0,0,D72/D71*100)</f>
        <v>0</v>
      </c>
      <c r="E73" s="17" t="s">
        <v>703</v>
      </c>
      <c r="F73" s="22">
        <v>95</v>
      </c>
      <c r="G73" s="22">
        <v>105</v>
      </c>
      <c r="H73" s="111" t="s">
        <v>704</v>
      </c>
      <c r="I73" s="84"/>
      <c r="J73" s="84" t="s">
        <v>705</v>
      </c>
      <c r="K73" s="84"/>
    </row>
    <row r="74" ht="22.5" customHeight="1" spans="1:11">
      <c r="A74" s="12"/>
      <c r="B74" s="12"/>
      <c r="C74" s="108" t="s">
        <v>764</v>
      </c>
      <c r="D74" s="16">
        <v>0</v>
      </c>
      <c r="E74" s="17"/>
      <c r="F74" s="22"/>
      <c r="G74" s="39"/>
      <c r="H74" s="40"/>
      <c r="I74" s="99"/>
      <c r="J74" s="99"/>
      <c r="K74" s="99"/>
    </row>
    <row r="75" ht="22.5" customHeight="1" spans="1:11">
      <c r="A75" s="116"/>
      <c r="B75" s="117"/>
      <c r="C75" s="108" t="s">
        <v>765</v>
      </c>
      <c r="D75" s="100">
        <f>IF(D74=0,0,D72/D74-1)*100</f>
        <v>0</v>
      </c>
      <c r="E75" s="46" t="s">
        <v>703</v>
      </c>
      <c r="F75" s="47">
        <v>0</v>
      </c>
      <c r="G75" s="47">
        <v>50</v>
      </c>
      <c r="H75" s="111" t="s">
        <v>704</v>
      </c>
      <c r="I75" s="84"/>
      <c r="J75" s="84" t="s">
        <v>705</v>
      </c>
      <c r="K75" s="84"/>
    </row>
    <row r="76" ht="22.5" customHeight="1" spans="1:11">
      <c r="A76" s="59" t="s">
        <v>781</v>
      </c>
      <c r="B76" s="60" t="s">
        <v>1272</v>
      </c>
      <c r="C76" s="61" t="s">
        <v>761</v>
      </c>
      <c r="D76" s="109">
        <v>0</v>
      </c>
      <c r="E76" s="63"/>
      <c r="F76" s="64"/>
      <c r="G76" s="64"/>
      <c r="H76" s="112"/>
      <c r="I76" s="87"/>
      <c r="J76" s="87"/>
      <c r="K76" s="87"/>
    </row>
    <row r="77" ht="22.5" customHeight="1" spans="1:11">
      <c r="A77" s="28"/>
      <c r="B77" s="20"/>
      <c r="C77" s="14" t="s">
        <v>762</v>
      </c>
      <c r="D77" s="16">
        <v>0</v>
      </c>
      <c r="E77" s="17" t="s">
        <v>703</v>
      </c>
      <c r="F77" s="22">
        <v>0</v>
      </c>
      <c r="G77" s="22">
        <v>0</v>
      </c>
      <c r="H77" s="110" t="s">
        <v>704</v>
      </c>
      <c r="I77" s="29"/>
      <c r="J77" s="29" t="s">
        <v>705</v>
      </c>
      <c r="K77" s="29"/>
    </row>
    <row r="78" ht="22.5" customHeight="1" spans="1:11">
      <c r="A78" s="28"/>
      <c r="B78" s="21"/>
      <c r="C78" s="14" t="s">
        <v>763</v>
      </c>
      <c r="D78" s="16">
        <f>IF(D76=0,0,D77/D76*100)</f>
        <v>0</v>
      </c>
      <c r="E78" s="17" t="s">
        <v>703</v>
      </c>
      <c r="F78" s="22">
        <v>95</v>
      </c>
      <c r="G78" s="22">
        <v>105</v>
      </c>
      <c r="H78" s="72" t="s">
        <v>704</v>
      </c>
      <c r="I78" s="29"/>
      <c r="J78" s="29" t="s">
        <v>705</v>
      </c>
      <c r="K78" s="29"/>
    </row>
    <row r="79" ht="22.5" customHeight="1" spans="1:11">
      <c r="A79" s="28" t="s">
        <v>790</v>
      </c>
      <c r="B79" s="15" t="s">
        <v>760</v>
      </c>
      <c r="C79" s="14" t="s">
        <v>761</v>
      </c>
      <c r="D79" s="16">
        <v>0</v>
      </c>
      <c r="E79" s="17"/>
      <c r="F79" s="18"/>
      <c r="G79" s="18"/>
      <c r="H79" s="19"/>
      <c r="I79" s="29"/>
      <c r="J79" s="29"/>
      <c r="K79" s="29"/>
    </row>
    <row r="80" ht="22.5" customHeight="1" spans="1:11">
      <c r="A80" s="28"/>
      <c r="B80" s="20"/>
      <c r="C80" s="14" t="s">
        <v>762</v>
      </c>
      <c r="D80" s="16">
        <v>0</v>
      </c>
      <c r="E80" s="17"/>
      <c r="F80" s="18"/>
      <c r="G80" s="18"/>
      <c r="H80" s="75"/>
      <c r="I80" s="29"/>
      <c r="J80" s="29"/>
      <c r="K80" s="29"/>
    </row>
    <row r="81" ht="22.5" customHeight="1" spans="1:11">
      <c r="A81" s="28"/>
      <c r="B81" s="20"/>
      <c r="C81" s="14" t="s">
        <v>763</v>
      </c>
      <c r="D81" s="16">
        <f>IF(D79=0,0,D80/D79*100)</f>
        <v>0</v>
      </c>
      <c r="E81" s="17" t="s">
        <v>703</v>
      </c>
      <c r="F81" s="22">
        <v>95</v>
      </c>
      <c r="G81" s="22">
        <v>105</v>
      </c>
      <c r="H81" s="72" t="s">
        <v>704</v>
      </c>
      <c r="I81" s="29"/>
      <c r="J81" s="29" t="s">
        <v>705</v>
      </c>
      <c r="K81" s="29"/>
    </row>
    <row r="82" ht="22.5" customHeight="1" spans="1:11">
      <c r="A82" s="28"/>
      <c r="B82" s="20"/>
      <c r="C82" s="14" t="s">
        <v>764</v>
      </c>
      <c r="D82" s="16">
        <v>0</v>
      </c>
      <c r="E82" s="17"/>
      <c r="F82" s="18"/>
      <c r="G82" s="18"/>
      <c r="H82" s="75"/>
      <c r="I82" s="29"/>
      <c r="J82" s="29"/>
      <c r="K82" s="29"/>
    </row>
    <row r="83" ht="22.5" customHeight="1" spans="1:11">
      <c r="A83" s="28"/>
      <c r="B83" s="21"/>
      <c r="C83" s="14" t="s">
        <v>765</v>
      </c>
      <c r="D83" s="16">
        <f>IF(D82=0,0,(D80-D82)/D82*100)</f>
        <v>0</v>
      </c>
      <c r="E83" s="17" t="s">
        <v>703</v>
      </c>
      <c r="F83" s="22">
        <v>-10</v>
      </c>
      <c r="G83" s="22">
        <v>20</v>
      </c>
      <c r="H83" s="72" t="s">
        <v>704</v>
      </c>
      <c r="I83" s="29"/>
      <c r="J83" s="29" t="s">
        <v>705</v>
      </c>
      <c r="K83" s="29"/>
    </row>
    <row r="84" ht="22.5" customHeight="1" spans="1:11">
      <c r="A84" s="28" t="s">
        <v>1273</v>
      </c>
      <c r="B84" s="15" t="s">
        <v>1274</v>
      </c>
      <c r="C84" s="14" t="s">
        <v>761</v>
      </c>
      <c r="D84" s="16">
        <v>0</v>
      </c>
      <c r="E84" s="17"/>
      <c r="F84" s="18"/>
      <c r="G84" s="18"/>
      <c r="H84" s="19"/>
      <c r="I84" s="29"/>
      <c r="J84" s="29"/>
      <c r="K84" s="29"/>
    </row>
    <row r="85" ht="22.5" customHeight="1" spans="1:11">
      <c r="A85" s="28"/>
      <c r="B85" s="20"/>
      <c r="C85" s="14" t="s">
        <v>762</v>
      </c>
      <c r="D85" s="16">
        <v>0</v>
      </c>
      <c r="E85" s="17"/>
      <c r="F85" s="18"/>
      <c r="G85" s="18"/>
      <c r="H85" s="75"/>
      <c r="I85" s="29"/>
      <c r="J85" s="29"/>
      <c r="K85" s="29"/>
    </row>
    <row r="86" ht="22.5" customHeight="1" spans="1:11">
      <c r="A86" s="28"/>
      <c r="B86" s="20"/>
      <c r="C86" s="14" t="s">
        <v>763</v>
      </c>
      <c r="D86" s="16">
        <f>IF(D84=0,0,D85/D84*100)</f>
        <v>0</v>
      </c>
      <c r="E86" s="17" t="s">
        <v>703</v>
      </c>
      <c r="F86" s="22">
        <v>95</v>
      </c>
      <c r="G86" s="22">
        <v>105</v>
      </c>
      <c r="H86" s="72" t="s">
        <v>704</v>
      </c>
      <c r="I86" s="29"/>
      <c r="J86" s="29" t="s">
        <v>705</v>
      </c>
      <c r="K86" s="29"/>
    </row>
    <row r="87" ht="22.5" customHeight="1" spans="1:11">
      <c r="A87" s="28"/>
      <c r="B87" s="20"/>
      <c r="C87" s="14" t="s">
        <v>764</v>
      </c>
      <c r="D87" s="16">
        <v>0</v>
      </c>
      <c r="E87" s="17"/>
      <c r="F87" s="18"/>
      <c r="G87" s="18"/>
      <c r="H87" s="75"/>
      <c r="I87" s="29"/>
      <c r="J87" s="29"/>
      <c r="K87" s="29"/>
    </row>
    <row r="88" ht="22.5" customHeight="1" spans="1:11">
      <c r="A88" s="28"/>
      <c r="B88" s="21"/>
      <c r="C88" s="14" t="s">
        <v>765</v>
      </c>
      <c r="D88" s="16">
        <f>IF(D87=0,0,(D85-D87)/D87*100)</f>
        <v>0</v>
      </c>
      <c r="E88" s="17" t="s">
        <v>703</v>
      </c>
      <c r="F88" s="22">
        <v>-10</v>
      </c>
      <c r="G88" s="22">
        <v>20</v>
      </c>
      <c r="H88" s="72" t="s">
        <v>704</v>
      </c>
      <c r="I88" s="29"/>
      <c r="J88" s="29" t="s">
        <v>705</v>
      </c>
      <c r="K88" s="29"/>
    </row>
    <row r="89" ht="22.5" customHeight="1" spans="1:11">
      <c r="A89" s="28" t="s">
        <v>1275</v>
      </c>
      <c r="B89" s="15" t="s">
        <v>1276</v>
      </c>
      <c r="C89" s="14" t="s">
        <v>761</v>
      </c>
      <c r="D89" s="16">
        <v>0</v>
      </c>
      <c r="E89" s="17"/>
      <c r="F89" s="18"/>
      <c r="G89" s="18"/>
      <c r="H89" s="19"/>
      <c r="I89" s="29"/>
      <c r="J89" s="29"/>
      <c r="K89" s="29"/>
    </row>
    <row r="90" ht="22.5" customHeight="1" spans="1:11">
      <c r="A90" s="28"/>
      <c r="B90" s="20"/>
      <c r="C90" s="14" t="s">
        <v>762</v>
      </c>
      <c r="D90" s="16">
        <v>0</v>
      </c>
      <c r="E90" s="17"/>
      <c r="F90" s="18"/>
      <c r="G90" s="18"/>
      <c r="H90" s="75"/>
      <c r="I90" s="29"/>
      <c r="J90" s="29"/>
      <c r="K90" s="29"/>
    </row>
    <row r="91" ht="22.5" customHeight="1" spans="1:11">
      <c r="A91" s="28"/>
      <c r="B91" s="20"/>
      <c r="C91" s="14" t="s">
        <v>763</v>
      </c>
      <c r="D91" s="16">
        <f>IF(D89=0,0,D90/D89*100)</f>
        <v>0</v>
      </c>
      <c r="E91" s="17" t="s">
        <v>703</v>
      </c>
      <c r="F91" s="22">
        <v>95</v>
      </c>
      <c r="G91" s="22">
        <v>105</v>
      </c>
      <c r="H91" s="72" t="s">
        <v>704</v>
      </c>
      <c r="I91" s="29"/>
      <c r="J91" s="29" t="s">
        <v>705</v>
      </c>
      <c r="K91" s="29"/>
    </row>
    <row r="92" ht="22.5" customHeight="1" spans="1:11">
      <c r="A92" s="28"/>
      <c r="B92" s="20"/>
      <c r="C92" s="14" t="s">
        <v>764</v>
      </c>
      <c r="D92" s="16">
        <v>0</v>
      </c>
      <c r="E92" s="17"/>
      <c r="F92" s="18"/>
      <c r="G92" s="18"/>
      <c r="H92" s="75"/>
      <c r="I92" s="29"/>
      <c r="J92" s="29"/>
      <c r="K92" s="29"/>
    </row>
    <row r="93" ht="22.5" customHeight="1" spans="1:11">
      <c r="A93" s="28"/>
      <c r="B93" s="21"/>
      <c r="C93" s="43" t="s">
        <v>765</v>
      </c>
      <c r="D93" s="16">
        <f>IF(D92=0,0,(D90-D92)/D92*100)</f>
        <v>0</v>
      </c>
      <c r="E93" s="17" t="s">
        <v>703</v>
      </c>
      <c r="F93" s="22">
        <v>-10</v>
      </c>
      <c r="G93" s="22">
        <v>20</v>
      </c>
      <c r="H93" s="110" t="s">
        <v>704</v>
      </c>
      <c r="I93" s="86"/>
      <c r="J93" s="86" t="s">
        <v>705</v>
      </c>
      <c r="K93" s="86"/>
    </row>
    <row r="94" ht="22.5" customHeight="1" spans="1:11">
      <c r="A94" s="90" t="s">
        <v>1277</v>
      </c>
      <c r="B94" s="15" t="s">
        <v>1278</v>
      </c>
      <c r="C94" s="115" t="s">
        <v>761</v>
      </c>
      <c r="D94" s="16">
        <v>0</v>
      </c>
      <c r="E94" s="17"/>
      <c r="F94" s="17"/>
      <c r="G94" s="118"/>
      <c r="H94" s="119"/>
      <c r="I94" s="99"/>
      <c r="J94" s="99"/>
      <c r="K94" s="99"/>
    </row>
    <row r="95" ht="22.5" customHeight="1" spans="1:11">
      <c r="A95" s="96"/>
      <c r="B95" s="20"/>
      <c r="C95" s="115" t="s">
        <v>762</v>
      </c>
      <c r="D95" s="16">
        <v>0</v>
      </c>
      <c r="E95" s="17"/>
      <c r="F95" s="17"/>
      <c r="G95" s="118"/>
      <c r="H95" s="119"/>
      <c r="I95" s="99"/>
      <c r="J95" s="99"/>
      <c r="K95" s="99"/>
    </row>
    <row r="96" ht="22.5" customHeight="1" spans="1:11">
      <c r="A96" s="96"/>
      <c r="B96" s="20"/>
      <c r="C96" s="115" t="s">
        <v>763</v>
      </c>
      <c r="D96" s="16">
        <f>IF(D94=0,0,D95/D94)*100</f>
        <v>0</v>
      </c>
      <c r="E96" s="17" t="s">
        <v>703</v>
      </c>
      <c r="F96" s="22">
        <v>95</v>
      </c>
      <c r="G96" s="22">
        <v>105</v>
      </c>
      <c r="H96" s="111" t="s">
        <v>704</v>
      </c>
      <c r="I96" s="84"/>
      <c r="J96" s="84"/>
      <c r="K96" s="84"/>
    </row>
    <row r="97" ht="22.5" customHeight="1" spans="1:11">
      <c r="A97" s="96"/>
      <c r="B97" s="20"/>
      <c r="C97" s="115" t="s">
        <v>764</v>
      </c>
      <c r="D97" s="16">
        <v>0</v>
      </c>
      <c r="E97" s="17"/>
      <c r="F97" s="17"/>
      <c r="G97" s="118"/>
      <c r="H97" s="119"/>
      <c r="I97" s="99"/>
      <c r="J97" s="99"/>
      <c r="K97" s="99"/>
    </row>
    <row r="98" ht="22.5" customHeight="1" spans="1:11">
      <c r="A98" s="97"/>
      <c r="B98" s="21"/>
      <c r="C98" s="115" t="s">
        <v>765</v>
      </c>
      <c r="D98" s="16">
        <f>IF(D97=0,0,D95/D97-1)*100</f>
        <v>0</v>
      </c>
      <c r="E98" s="17" t="s">
        <v>703</v>
      </c>
      <c r="F98" s="22">
        <v>-10</v>
      </c>
      <c r="G98" s="22">
        <v>20</v>
      </c>
      <c r="H98" s="111" t="s">
        <v>704</v>
      </c>
      <c r="I98" s="84"/>
      <c r="J98" s="84"/>
      <c r="K98" s="84"/>
    </row>
    <row r="99" ht="22.5" customHeight="1" spans="1:11">
      <c r="A99" s="90" t="s">
        <v>1279</v>
      </c>
      <c r="B99" s="15" t="s">
        <v>1280</v>
      </c>
      <c r="C99" s="115" t="s">
        <v>761</v>
      </c>
      <c r="D99" s="16">
        <v>0</v>
      </c>
      <c r="E99" s="17"/>
      <c r="F99" s="17"/>
      <c r="G99" s="118"/>
      <c r="H99" s="119"/>
      <c r="I99" s="99"/>
      <c r="J99" s="99"/>
      <c r="K99" s="99"/>
    </row>
    <row r="100" ht="22.5" customHeight="1" spans="1:11">
      <c r="A100" s="96"/>
      <c r="B100" s="20"/>
      <c r="C100" s="115" t="s">
        <v>762</v>
      </c>
      <c r="D100" s="16">
        <v>0</v>
      </c>
      <c r="E100" s="17"/>
      <c r="F100" s="17"/>
      <c r="G100" s="118"/>
      <c r="H100" s="119"/>
      <c r="I100" s="99"/>
      <c r="J100" s="99"/>
      <c r="K100" s="99"/>
    </row>
    <row r="101" ht="22.5" customHeight="1" spans="1:11">
      <c r="A101" s="96"/>
      <c r="B101" s="20"/>
      <c r="C101" s="115" t="s">
        <v>763</v>
      </c>
      <c r="D101" s="16">
        <f>IF(D99=0,0,D100/D99*100)</f>
        <v>0</v>
      </c>
      <c r="E101" s="17" t="s">
        <v>703</v>
      </c>
      <c r="F101" s="22">
        <v>95</v>
      </c>
      <c r="G101" s="22">
        <v>105</v>
      </c>
      <c r="H101" s="111" t="s">
        <v>704</v>
      </c>
      <c r="I101" s="84"/>
      <c r="J101" s="84"/>
      <c r="K101" s="84"/>
    </row>
    <row r="102" ht="22.5" customHeight="1" spans="1:11">
      <c r="A102" s="96"/>
      <c r="B102" s="20"/>
      <c r="C102" s="115" t="s">
        <v>764</v>
      </c>
      <c r="D102" s="16">
        <v>0</v>
      </c>
      <c r="E102" s="17"/>
      <c r="F102" s="17"/>
      <c r="G102" s="118"/>
      <c r="H102" s="119"/>
      <c r="I102" s="99"/>
      <c r="J102" s="99"/>
      <c r="K102" s="99"/>
    </row>
    <row r="103" ht="22.5" customHeight="1" spans="1:11">
      <c r="A103" s="97"/>
      <c r="B103" s="21"/>
      <c r="C103" s="115" t="s">
        <v>765</v>
      </c>
      <c r="D103" s="16">
        <f>IF(D102=0,0,D100/D102-1)*100</f>
        <v>0</v>
      </c>
      <c r="E103" s="17" t="s">
        <v>703</v>
      </c>
      <c r="F103" s="22">
        <v>-10</v>
      </c>
      <c r="G103" s="22">
        <v>20</v>
      </c>
      <c r="H103" s="111" t="s">
        <v>704</v>
      </c>
      <c r="I103" s="84"/>
      <c r="J103" s="84"/>
      <c r="K103" s="84"/>
    </row>
    <row r="104" ht="22.5" customHeight="1" spans="1:11">
      <c r="A104" s="90" t="s">
        <v>1281</v>
      </c>
      <c r="B104" s="15" t="s">
        <v>1282</v>
      </c>
      <c r="C104" s="115" t="s">
        <v>761</v>
      </c>
      <c r="D104" s="16">
        <v>0</v>
      </c>
      <c r="E104" s="17"/>
      <c r="F104" s="17"/>
      <c r="G104" s="118"/>
      <c r="H104" s="119"/>
      <c r="I104" s="99"/>
      <c r="J104" s="99"/>
      <c r="K104" s="99"/>
    </row>
    <row r="105" ht="22.5" customHeight="1" spans="1:11">
      <c r="A105" s="96"/>
      <c r="B105" s="20"/>
      <c r="C105" s="115" t="s">
        <v>762</v>
      </c>
      <c r="D105" s="16">
        <v>0</v>
      </c>
      <c r="E105" s="17"/>
      <c r="F105" s="17"/>
      <c r="G105" s="118"/>
      <c r="H105" s="119"/>
      <c r="I105" s="99"/>
      <c r="J105" s="99"/>
      <c r="K105" s="99"/>
    </row>
    <row r="106" ht="22.5" customHeight="1" spans="1:11">
      <c r="A106" s="96"/>
      <c r="B106" s="20"/>
      <c r="C106" s="115" t="s">
        <v>763</v>
      </c>
      <c r="D106" s="16">
        <f>IF(D104=0,0,D105/D104)*100</f>
        <v>0</v>
      </c>
      <c r="E106" s="17" t="s">
        <v>703</v>
      </c>
      <c r="F106" s="22">
        <v>95</v>
      </c>
      <c r="G106" s="22">
        <v>105</v>
      </c>
      <c r="H106" s="111" t="s">
        <v>704</v>
      </c>
      <c r="I106" s="84"/>
      <c r="J106" s="84"/>
      <c r="K106" s="84"/>
    </row>
    <row r="107" ht="22.5" customHeight="1" spans="1:11">
      <c r="A107" s="96"/>
      <c r="B107" s="20"/>
      <c r="C107" s="115" t="s">
        <v>764</v>
      </c>
      <c r="D107" s="16">
        <v>0</v>
      </c>
      <c r="E107" s="17"/>
      <c r="F107" s="17"/>
      <c r="G107" s="118"/>
      <c r="H107" s="119"/>
      <c r="I107" s="99"/>
      <c r="J107" s="99"/>
      <c r="K107" s="99"/>
    </row>
    <row r="108" ht="22.5" customHeight="1" spans="1:11">
      <c r="A108" s="97"/>
      <c r="B108" s="21"/>
      <c r="C108" s="115" t="s">
        <v>765</v>
      </c>
      <c r="D108" s="16">
        <f>IF(D107=0,0,D105/D107-1)*100</f>
        <v>0</v>
      </c>
      <c r="E108" s="17" t="s">
        <v>703</v>
      </c>
      <c r="F108" s="22">
        <v>-10</v>
      </c>
      <c r="G108" s="22">
        <v>20</v>
      </c>
      <c r="H108" s="111" t="s">
        <v>704</v>
      </c>
      <c r="I108" s="84"/>
      <c r="J108" s="84"/>
      <c r="K108" s="84"/>
    </row>
    <row r="109" ht="22.5" customHeight="1" spans="1:11">
      <c r="A109" s="90" t="s">
        <v>1283</v>
      </c>
      <c r="B109" s="15" t="s">
        <v>1284</v>
      </c>
      <c r="C109" s="115" t="s">
        <v>761</v>
      </c>
      <c r="D109" s="16">
        <v>0</v>
      </c>
      <c r="E109" s="17"/>
      <c r="F109" s="17"/>
      <c r="G109" s="118"/>
      <c r="H109" s="119"/>
      <c r="I109" s="99"/>
      <c r="J109" s="99"/>
      <c r="K109" s="99"/>
    </row>
    <row r="110" ht="22.5" customHeight="1" spans="1:11">
      <c r="A110" s="96"/>
      <c r="B110" s="20"/>
      <c r="C110" s="115" t="s">
        <v>762</v>
      </c>
      <c r="D110" s="16">
        <v>0</v>
      </c>
      <c r="E110" s="17"/>
      <c r="F110" s="17"/>
      <c r="G110" s="118"/>
      <c r="H110" s="119"/>
      <c r="I110" s="99"/>
      <c r="J110" s="99"/>
      <c r="K110" s="99"/>
    </row>
    <row r="111" ht="22.5" customHeight="1" spans="1:11">
      <c r="A111" s="96"/>
      <c r="B111" s="20"/>
      <c r="C111" s="115" t="s">
        <v>763</v>
      </c>
      <c r="D111" s="16">
        <f>IF(D109=0,0,D110/D109)*100</f>
        <v>0</v>
      </c>
      <c r="E111" s="17" t="s">
        <v>703</v>
      </c>
      <c r="F111" s="22">
        <v>95</v>
      </c>
      <c r="G111" s="22">
        <v>105</v>
      </c>
      <c r="H111" s="111" t="s">
        <v>704</v>
      </c>
      <c r="I111" s="84"/>
      <c r="J111" s="84"/>
      <c r="K111" s="84"/>
    </row>
    <row r="112" ht="22.5" customHeight="1" spans="1:11">
      <c r="A112" s="96"/>
      <c r="B112" s="20"/>
      <c r="C112" s="115" t="s">
        <v>1285</v>
      </c>
      <c r="D112" s="16">
        <v>0</v>
      </c>
      <c r="E112" s="17" t="s">
        <v>703</v>
      </c>
      <c r="F112" s="22">
        <v>0</v>
      </c>
      <c r="G112" s="22">
        <v>3</v>
      </c>
      <c r="H112" s="111" t="s">
        <v>704</v>
      </c>
      <c r="I112" s="84"/>
      <c r="J112" s="84"/>
      <c r="K112" s="84"/>
    </row>
    <row r="113" ht="22.5" customHeight="1" spans="1:11">
      <c r="A113" s="97"/>
      <c r="B113" s="21"/>
      <c r="C113" s="115" t="s">
        <v>764</v>
      </c>
      <c r="D113" s="16">
        <v>0</v>
      </c>
      <c r="E113" s="17"/>
      <c r="F113" s="17"/>
      <c r="G113" s="118"/>
      <c r="H113" s="119"/>
      <c r="I113" s="99"/>
      <c r="J113" s="99"/>
      <c r="K113" s="99"/>
    </row>
    <row r="114" ht="22.5" customHeight="1" spans="1:11">
      <c r="A114" s="56"/>
      <c r="B114" s="69"/>
      <c r="C114" s="115" t="s">
        <v>765</v>
      </c>
      <c r="D114" s="100">
        <f>IF(D113=0,0,D110/D113-1)*100</f>
        <v>0</v>
      </c>
      <c r="E114" s="46" t="s">
        <v>703</v>
      </c>
      <c r="F114" s="47">
        <v>-10</v>
      </c>
      <c r="G114" s="47">
        <v>20</v>
      </c>
      <c r="H114" s="111" t="s">
        <v>704</v>
      </c>
      <c r="I114" s="84"/>
      <c r="J114" s="84"/>
      <c r="K114" s="84"/>
    </row>
    <row r="115" ht="22.5" customHeight="1" spans="1:11">
      <c r="A115" s="59" t="s">
        <v>1286</v>
      </c>
      <c r="B115" s="59" t="s">
        <v>1287</v>
      </c>
      <c r="C115" s="59" t="s">
        <v>761</v>
      </c>
      <c r="D115" s="109">
        <v>0</v>
      </c>
      <c r="E115" s="63"/>
      <c r="F115" s="71"/>
      <c r="G115" s="120"/>
      <c r="H115" s="40"/>
      <c r="I115" s="99"/>
      <c r="J115" s="99"/>
      <c r="K115" s="99"/>
    </row>
    <row r="116" ht="22.5" customHeight="1" spans="1:11">
      <c r="A116" s="28"/>
      <c r="B116" s="28"/>
      <c r="C116" s="28" t="s">
        <v>762</v>
      </c>
      <c r="D116" s="16">
        <v>0</v>
      </c>
      <c r="E116" s="17"/>
      <c r="F116" s="22"/>
      <c r="G116" s="39"/>
      <c r="H116" s="40"/>
      <c r="I116" s="99"/>
      <c r="J116" s="99"/>
      <c r="K116" s="99"/>
    </row>
    <row r="117" ht="22.5" customHeight="1" spans="1:11">
      <c r="A117" s="28"/>
      <c r="B117" s="28"/>
      <c r="C117" s="28" t="s">
        <v>763</v>
      </c>
      <c r="D117" s="16">
        <f>IF(D115=0,0,D116/D115)*100</f>
        <v>0</v>
      </c>
      <c r="E117" s="17" t="s">
        <v>703</v>
      </c>
      <c r="F117" s="22">
        <v>95</v>
      </c>
      <c r="G117" s="22">
        <v>105</v>
      </c>
      <c r="H117" s="111" t="s">
        <v>704</v>
      </c>
      <c r="I117" s="84"/>
      <c r="J117" s="84" t="s">
        <v>705</v>
      </c>
      <c r="K117" s="84"/>
    </row>
    <row r="118" ht="22.5" customHeight="1" spans="1:11">
      <c r="A118" s="28"/>
      <c r="B118" s="28"/>
      <c r="C118" s="28" t="s">
        <v>764</v>
      </c>
      <c r="D118" s="16">
        <v>0</v>
      </c>
      <c r="E118" s="17"/>
      <c r="F118" s="22"/>
      <c r="G118" s="39"/>
      <c r="H118" s="40"/>
      <c r="I118" s="99"/>
      <c r="J118" s="99"/>
      <c r="K118" s="99"/>
    </row>
    <row r="119" ht="22.5" customHeight="1" spans="1:11">
      <c r="A119" s="56"/>
      <c r="B119" s="56"/>
      <c r="C119" s="56" t="s">
        <v>765</v>
      </c>
      <c r="D119" s="100">
        <f>IF(D118=0,0,D116/D118-1)*100</f>
        <v>0</v>
      </c>
      <c r="E119" s="46" t="s">
        <v>703</v>
      </c>
      <c r="F119" s="47">
        <v>-10</v>
      </c>
      <c r="G119" s="47">
        <v>20</v>
      </c>
      <c r="H119" s="111" t="s">
        <v>704</v>
      </c>
      <c r="I119" s="84"/>
      <c r="J119" s="84" t="s">
        <v>705</v>
      </c>
      <c r="K119" s="84"/>
    </row>
    <row r="120" ht="22.5" customHeight="1" spans="1:11">
      <c r="A120" s="59" t="s">
        <v>799</v>
      </c>
      <c r="B120" s="60" t="s">
        <v>800</v>
      </c>
      <c r="C120" s="61" t="s">
        <v>801</v>
      </c>
      <c r="D120" s="109">
        <v>0</v>
      </c>
      <c r="E120" s="63" t="s">
        <v>703</v>
      </c>
      <c r="F120" s="71">
        <v>0</v>
      </c>
      <c r="G120" s="64"/>
      <c r="H120" s="110" t="s">
        <v>704</v>
      </c>
      <c r="I120" s="87"/>
      <c r="J120" s="87" t="s">
        <v>705</v>
      </c>
      <c r="K120" s="87"/>
    </row>
    <row r="121" ht="22.5" customHeight="1" spans="1:11">
      <c r="A121" s="28"/>
      <c r="B121" s="20"/>
      <c r="C121" s="14" t="s">
        <v>802</v>
      </c>
      <c r="D121" s="16">
        <v>0</v>
      </c>
      <c r="E121" s="17" t="s">
        <v>703</v>
      </c>
      <c r="F121" s="22">
        <v>0</v>
      </c>
      <c r="G121" s="18"/>
      <c r="H121" s="110" t="s">
        <v>704</v>
      </c>
      <c r="I121" s="29"/>
      <c r="J121" s="29" t="s">
        <v>705</v>
      </c>
      <c r="K121" s="29"/>
    </row>
    <row r="122" ht="22.5" customHeight="1" spans="1:11">
      <c r="A122" s="28"/>
      <c r="B122" s="21"/>
      <c r="C122" s="14" t="s">
        <v>803</v>
      </c>
      <c r="D122" s="16">
        <f>IF(D80=0,0,D121/D80*12)</f>
        <v>0</v>
      </c>
      <c r="E122" s="17" t="s">
        <v>703</v>
      </c>
      <c r="F122" s="22">
        <v>6</v>
      </c>
      <c r="G122" s="18"/>
      <c r="H122" s="110" t="s">
        <v>704</v>
      </c>
      <c r="I122" s="29"/>
      <c r="J122" s="29" t="s">
        <v>705</v>
      </c>
      <c r="K122" s="29"/>
    </row>
    <row r="123" ht="22.5" customHeight="1" spans="1:11">
      <c r="A123" s="28" t="s">
        <v>1288</v>
      </c>
      <c r="B123" s="15" t="s">
        <v>1289</v>
      </c>
      <c r="C123" s="14" t="s">
        <v>1290</v>
      </c>
      <c r="D123" s="16">
        <v>0</v>
      </c>
      <c r="E123" s="17" t="s">
        <v>703</v>
      </c>
      <c r="F123" s="22">
        <v>0</v>
      </c>
      <c r="G123" s="22">
        <v>0</v>
      </c>
      <c r="H123" s="110" t="s">
        <v>704</v>
      </c>
      <c r="I123" s="29"/>
      <c r="J123" s="29" t="s">
        <v>705</v>
      </c>
      <c r="K123" s="29"/>
    </row>
    <row r="124" ht="22.5" customHeight="1" spans="1:11">
      <c r="A124" s="28"/>
      <c r="B124" s="21"/>
      <c r="C124" s="14" t="s">
        <v>807</v>
      </c>
      <c r="D124" s="16">
        <v>0</v>
      </c>
      <c r="E124" s="17" t="s">
        <v>703</v>
      </c>
      <c r="F124" s="22">
        <v>0</v>
      </c>
      <c r="G124" s="22">
        <v>0</v>
      </c>
      <c r="H124" s="72" t="s">
        <v>704</v>
      </c>
      <c r="I124" s="29"/>
      <c r="J124" s="29" t="s">
        <v>705</v>
      </c>
      <c r="K124" s="29"/>
    </row>
    <row r="125" ht="22.5" customHeight="1" spans="1:11">
      <c r="A125" s="33" t="s">
        <v>804</v>
      </c>
      <c r="B125" s="33"/>
      <c r="C125" s="33"/>
      <c r="D125" s="34"/>
      <c r="E125" s="35"/>
      <c r="F125" s="34"/>
      <c r="G125" s="34"/>
      <c r="H125" s="36"/>
      <c r="I125" s="81"/>
      <c r="J125" s="81"/>
      <c r="K125" s="81"/>
    </row>
    <row r="126" ht="22.5" customHeight="1" spans="1:11">
      <c r="A126" s="28" t="s">
        <v>805</v>
      </c>
      <c r="B126" s="15" t="s">
        <v>1291</v>
      </c>
      <c r="C126" s="14" t="s">
        <v>807</v>
      </c>
      <c r="D126" s="25">
        <v>0</v>
      </c>
      <c r="E126" s="17"/>
      <c r="F126" s="18"/>
      <c r="G126" s="18"/>
      <c r="H126" s="19"/>
      <c r="I126" s="29"/>
      <c r="J126" s="29"/>
      <c r="K126" s="29"/>
    </row>
    <row r="127" ht="22.5" customHeight="1" spans="1:11">
      <c r="A127" s="28"/>
      <c r="B127" s="20"/>
      <c r="C127" s="14" t="s">
        <v>808</v>
      </c>
      <c r="D127" s="25">
        <v>0</v>
      </c>
      <c r="E127" s="17"/>
      <c r="F127" s="18"/>
      <c r="G127" s="18"/>
      <c r="H127" s="75"/>
      <c r="I127" s="29"/>
      <c r="J127" s="29"/>
      <c r="K127" s="29"/>
    </row>
    <row r="128" ht="22.5" customHeight="1" spans="1:11">
      <c r="A128" s="28"/>
      <c r="B128" s="20"/>
      <c r="C128" s="14" t="s">
        <v>765</v>
      </c>
      <c r="D128" s="25">
        <f>IF(D127=0,0,(D126-D127)/D127*100)</f>
        <v>0</v>
      </c>
      <c r="E128" s="17" t="s">
        <v>703</v>
      </c>
      <c r="F128" s="22">
        <v>0</v>
      </c>
      <c r="G128" s="22">
        <v>10</v>
      </c>
      <c r="H128" s="110" t="s">
        <v>704</v>
      </c>
      <c r="I128" s="29"/>
      <c r="J128" s="29" t="s">
        <v>705</v>
      </c>
      <c r="K128" s="29"/>
    </row>
    <row r="129" ht="22.5" customHeight="1" spans="1:11">
      <c r="A129" s="28"/>
      <c r="B129" s="21"/>
      <c r="C129" s="14" t="s">
        <v>813</v>
      </c>
      <c r="D129" s="73">
        <v>0</v>
      </c>
      <c r="E129" s="17" t="s">
        <v>703</v>
      </c>
      <c r="F129" s="98">
        <f>IF(D126&lt;=D127,D126,D127)</f>
        <v>0</v>
      </c>
      <c r="G129" s="98">
        <f>IF(D126&gt;=D127,D126,D127)</f>
        <v>0</v>
      </c>
      <c r="H129" s="110" t="s">
        <v>704</v>
      </c>
      <c r="I129" s="86"/>
      <c r="J129" s="86" t="s">
        <v>705</v>
      </c>
      <c r="K129" s="86"/>
    </row>
    <row r="130" ht="22.5" customHeight="1" spans="1:11">
      <c r="A130" s="28" t="s">
        <v>1292</v>
      </c>
      <c r="B130" s="28" t="s">
        <v>1293</v>
      </c>
      <c r="C130" s="28" t="s">
        <v>807</v>
      </c>
      <c r="D130" s="73">
        <v>0</v>
      </c>
      <c r="E130" s="17"/>
      <c r="F130" s="22"/>
      <c r="G130" s="39"/>
      <c r="H130" s="40"/>
      <c r="I130" s="99"/>
      <c r="J130" s="99"/>
      <c r="K130" s="99"/>
    </row>
    <row r="131" ht="22.5" customHeight="1" spans="1:11">
      <c r="A131" s="28"/>
      <c r="B131" s="28"/>
      <c r="C131" s="28" t="s">
        <v>1135</v>
      </c>
      <c r="D131" s="37">
        <f>IF(D126=0,0,D130/D126*100)</f>
        <v>0</v>
      </c>
      <c r="E131" s="17" t="s">
        <v>703</v>
      </c>
      <c r="F131" s="22">
        <v>5</v>
      </c>
      <c r="G131" s="22">
        <v>50</v>
      </c>
      <c r="H131" s="111" t="s">
        <v>704</v>
      </c>
      <c r="I131" s="84"/>
      <c r="J131" s="84" t="s">
        <v>705</v>
      </c>
      <c r="K131" s="84"/>
    </row>
    <row r="132" ht="22.5" customHeight="1" spans="1:11">
      <c r="A132" s="28"/>
      <c r="B132" s="28"/>
      <c r="C132" s="28" t="s">
        <v>808</v>
      </c>
      <c r="D132" s="73">
        <v>0</v>
      </c>
      <c r="E132" s="17"/>
      <c r="F132" s="22"/>
      <c r="G132" s="39"/>
      <c r="H132" s="40"/>
      <c r="I132" s="99"/>
      <c r="J132" s="99"/>
      <c r="K132" s="99"/>
    </row>
    <row r="133" ht="22.5" customHeight="1" spans="1:11">
      <c r="A133" s="28"/>
      <c r="B133" s="28"/>
      <c r="C133" s="28" t="s">
        <v>765</v>
      </c>
      <c r="D133" s="37">
        <f>IF(D132=0,0,(D130-D132)/D132*100)</f>
        <v>0</v>
      </c>
      <c r="E133" s="17" t="s">
        <v>703</v>
      </c>
      <c r="F133" s="22">
        <v>0</v>
      </c>
      <c r="G133" s="22">
        <v>10</v>
      </c>
      <c r="H133" s="111" t="s">
        <v>704</v>
      </c>
      <c r="I133" s="84"/>
      <c r="J133" s="84" t="s">
        <v>705</v>
      </c>
      <c r="K133" s="84"/>
    </row>
    <row r="134" ht="22.5" customHeight="1" spans="1:11">
      <c r="A134" s="28" t="s">
        <v>1294</v>
      </c>
      <c r="B134" s="28" t="s">
        <v>1295</v>
      </c>
      <c r="C134" s="28" t="s">
        <v>807</v>
      </c>
      <c r="D134" s="73">
        <v>0</v>
      </c>
      <c r="E134" s="17"/>
      <c r="F134" s="22"/>
      <c r="G134" s="39"/>
      <c r="H134" s="40"/>
      <c r="I134" s="99"/>
      <c r="J134" s="99"/>
      <c r="K134" s="99"/>
    </row>
    <row r="135" ht="22.5" customHeight="1" spans="1:11">
      <c r="A135" s="28"/>
      <c r="B135" s="28"/>
      <c r="C135" s="28" t="s">
        <v>808</v>
      </c>
      <c r="D135" s="73">
        <v>0</v>
      </c>
      <c r="E135" s="17"/>
      <c r="F135" s="22"/>
      <c r="G135" s="39"/>
      <c r="H135" s="40"/>
      <c r="I135" s="99"/>
      <c r="J135" s="99"/>
      <c r="K135" s="99"/>
    </row>
    <row r="136" ht="22.5" customHeight="1" spans="1:11">
      <c r="A136" s="56"/>
      <c r="B136" s="56"/>
      <c r="C136" s="28" t="s">
        <v>765</v>
      </c>
      <c r="D136" s="45">
        <f>IF(D135=0,0,D134/D135-1)*100</f>
        <v>0</v>
      </c>
      <c r="E136" s="46" t="s">
        <v>703</v>
      </c>
      <c r="F136" s="47">
        <v>0</v>
      </c>
      <c r="G136" s="47">
        <v>20</v>
      </c>
      <c r="H136" s="111" t="s">
        <v>704</v>
      </c>
      <c r="I136" s="84"/>
      <c r="J136" s="84" t="s">
        <v>705</v>
      </c>
      <c r="K136" s="84"/>
    </row>
    <row r="137" ht="27.75" customHeight="1" spans="1:11">
      <c r="A137" s="59" t="s">
        <v>830</v>
      </c>
      <c r="B137" s="121" t="s">
        <v>1296</v>
      </c>
      <c r="C137" s="28" t="s">
        <v>807</v>
      </c>
      <c r="D137" s="102">
        <v>0</v>
      </c>
      <c r="E137" s="63"/>
      <c r="F137" s="64"/>
      <c r="G137" s="64"/>
      <c r="H137" s="65"/>
      <c r="I137" s="87"/>
      <c r="J137" s="87"/>
      <c r="K137" s="87"/>
    </row>
    <row r="138" ht="26.25" customHeight="1" spans="1:11">
      <c r="A138" s="28"/>
      <c r="B138" s="96"/>
      <c r="C138" s="28" t="s">
        <v>808</v>
      </c>
      <c r="D138" s="73">
        <v>0</v>
      </c>
      <c r="E138" s="17"/>
      <c r="F138" s="18"/>
      <c r="G138" s="18"/>
      <c r="H138" s="75"/>
      <c r="I138" s="29"/>
      <c r="J138" s="29"/>
      <c r="K138" s="29"/>
    </row>
    <row r="139" ht="29.25" customHeight="1" spans="1:11">
      <c r="A139" s="28"/>
      <c r="B139" s="96"/>
      <c r="C139" s="14" t="s">
        <v>765</v>
      </c>
      <c r="D139" s="16">
        <f>IF(D138=0,0,D137/D138-1)*100</f>
        <v>0</v>
      </c>
      <c r="E139" s="17" t="s">
        <v>703</v>
      </c>
      <c r="F139" s="22">
        <v>0</v>
      </c>
      <c r="G139" s="22">
        <v>10</v>
      </c>
      <c r="H139" s="72" t="s">
        <v>704</v>
      </c>
      <c r="I139" s="29"/>
      <c r="J139" s="29" t="s">
        <v>705</v>
      </c>
      <c r="K139" s="29"/>
    </row>
    <row r="140" ht="33" customHeight="1" spans="1:11">
      <c r="A140" s="56"/>
      <c r="B140" s="122"/>
      <c r="C140" s="43" t="s">
        <v>813</v>
      </c>
      <c r="D140" s="25">
        <v>0</v>
      </c>
      <c r="E140" s="17" t="s">
        <v>703</v>
      </c>
      <c r="F140" s="98">
        <f>IF(D137&lt;=D138,D137,D138)</f>
        <v>0</v>
      </c>
      <c r="G140" s="98">
        <f>IF(D138&gt;=D137,D138,D137)</f>
        <v>0</v>
      </c>
      <c r="H140" s="67" t="s">
        <v>704</v>
      </c>
      <c r="I140" s="86"/>
      <c r="J140" s="86" t="s">
        <v>705</v>
      </c>
      <c r="K140" s="86"/>
    </row>
    <row r="141" ht="22.5" customHeight="1" spans="1:11">
      <c r="A141" s="59" t="s">
        <v>1297</v>
      </c>
      <c r="B141" s="123" t="s">
        <v>1298</v>
      </c>
      <c r="C141" s="115" t="s">
        <v>807</v>
      </c>
      <c r="D141" s="25">
        <v>0</v>
      </c>
      <c r="E141" s="17"/>
      <c r="F141" s="22"/>
      <c r="G141" s="39"/>
      <c r="H141" s="40"/>
      <c r="I141" s="99"/>
      <c r="J141" s="99"/>
      <c r="K141" s="99"/>
    </row>
    <row r="142" ht="22.5" customHeight="1" spans="1:11">
      <c r="A142" s="28"/>
      <c r="B142" s="12"/>
      <c r="C142" s="59" t="s">
        <v>808</v>
      </c>
      <c r="D142" s="73">
        <v>0</v>
      </c>
      <c r="E142" s="17"/>
      <c r="F142" s="22"/>
      <c r="G142" s="39"/>
      <c r="H142" s="40"/>
      <c r="I142" s="99"/>
      <c r="J142" s="99"/>
      <c r="K142" s="99"/>
    </row>
    <row r="143" ht="22.5" customHeight="1" spans="1:11">
      <c r="A143" s="28"/>
      <c r="B143" s="12"/>
      <c r="C143" s="28" t="s">
        <v>765</v>
      </c>
      <c r="D143" s="16">
        <f>IF(D142=0,0,D141/D142-1)*100</f>
        <v>0</v>
      </c>
      <c r="E143" s="17" t="s">
        <v>703</v>
      </c>
      <c r="F143" s="22">
        <v>0</v>
      </c>
      <c r="G143" s="22">
        <v>10</v>
      </c>
      <c r="H143" s="111" t="s">
        <v>704</v>
      </c>
      <c r="I143" s="84"/>
      <c r="J143" s="84" t="s">
        <v>705</v>
      </c>
      <c r="K143" s="84"/>
    </row>
    <row r="144" ht="22.5" customHeight="1" spans="1:11">
      <c r="A144" s="116"/>
      <c r="B144" s="117"/>
      <c r="C144" s="28" t="s">
        <v>813</v>
      </c>
      <c r="D144" s="124">
        <v>0</v>
      </c>
      <c r="E144" s="46" t="s">
        <v>703</v>
      </c>
      <c r="F144" s="125">
        <f>IF(D141&lt;=D142,D141,D142)</f>
        <v>0</v>
      </c>
      <c r="G144" s="125">
        <f>IF(D142&gt;=D141,D142,D141)</f>
        <v>0</v>
      </c>
      <c r="H144" s="126" t="s">
        <v>704</v>
      </c>
      <c r="I144" s="84"/>
      <c r="J144" s="84" t="s">
        <v>705</v>
      </c>
      <c r="K144" s="84"/>
    </row>
    <row r="145" ht="22.5" customHeight="1" spans="1:11">
      <c r="A145" s="59" t="s">
        <v>1069</v>
      </c>
      <c r="B145" s="60" t="s">
        <v>1299</v>
      </c>
      <c r="C145" s="28" t="s">
        <v>762</v>
      </c>
      <c r="D145" s="109">
        <v>0</v>
      </c>
      <c r="E145" s="63"/>
      <c r="F145" s="64"/>
      <c r="G145" s="64"/>
      <c r="H145" s="65"/>
      <c r="I145" s="87"/>
      <c r="J145" s="87"/>
      <c r="K145" s="87"/>
    </row>
    <row r="146" ht="22.5" customHeight="1" spans="1:11">
      <c r="A146" s="28"/>
      <c r="B146" s="20"/>
      <c r="C146" s="28" t="s">
        <v>764</v>
      </c>
      <c r="D146" s="16">
        <v>0</v>
      </c>
      <c r="E146" s="17"/>
      <c r="F146" s="18"/>
      <c r="G146" s="18"/>
      <c r="H146" s="75"/>
      <c r="I146" s="29"/>
      <c r="J146" s="29"/>
      <c r="K146" s="29"/>
    </row>
    <row r="147" ht="22.5" customHeight="1" spans="1:11">
      <c r="A147" s="28"/>
      <c r="B147" s="21"/>
      <c r="C147" s="14" t="s">
        <v>765</v>
      </c>
      <c r="D147" s="16">
        <f>IF(D146=0,0,D145/D146-1)*100</f>
        <v>0</v>
      </c>
      <c r="E147" s="17" t="s">
        <v>703</v>
      </c>
      <c r="F147" s="22">
        <v>5</v>
      </c>
      <c r="G147" s="22">
        <v>20</v>
      </c>
      <c r="H147" s="72" t="s">
        <v>704</v>
      </c>
      <c r="I147" s="29"/>
      <c r="J147" s="29" t="s">
        <v>705</v>
      </c>
      <c r="K147" s="29"/>
    </row>
    <row r="148" ht="22.5" customHeight="1" spans="1:11">
      <c r="A148" s="28" t="s">
        <v>1300</v>
      </c>
      <c r="B148" s="15" t="s">
        <v>1301</v>
      </c>
      <c r="C148" s="14" t="s">
        <v>807</v>
      </c>
      <c r="D148" s="16">
        <v>0</v>
      </c>
      <c r="E148" s="17"/>
      <c r="F148" s="18"/>
      <c r="G148" s="18"/>
      <c r="H148" s="19"/>
      <c r="I148" s="29"/>
      <c r="J148" s="29"/>
      <c r="K148" s="29"/>
    </row>
    <row r="149" ht="24" customHeight="1" spans="1:11">
      <c r="A149" s="74"/>
      <c r="B149" s="20"/>
      <c r="C149" s="14" t="s">
        <v>764</v>
      </c>
      <c r="D149" s="16">
        <v>0</v>
      </c>
      <c r="E149" s="17"/>
      <c r="F149" s="18"/>
      <c r="G149" s="18"/>
      <c r="H149" s="75"/>
      <c r="I149" s="29"/>
      <c r="J149" s="29"/>
      <c r="K149" s="29"/>
    </row>
    <row r="150" ht="24" customHeight="1" spans="1:11">
      <c r="A150" s="127"/>
      <c r="B150" s="128"/>
      <c r="C150" s="14" t="s">
        <v>765</v>
      </c>
      <c r="D150" s="16">
        <f>IF(D149=0,0,D148/D149-1)*100</f>
        <v>0</v>
      </c>
      <c r="E150" s="17" t="s">
        <v>703</v>
      </c>
      <c r="F150" s="22">
        <v>-20</v>
      </c>
      <c r="G150" s="22">
        <v>10</v>
      </c>
      <c r="H150" s="110" t="s">
        <v>704</v>
      </c>
      <c r="I150" s="29"/>
      <c r="J150" s="29" t="s">
        <v>705</v>
      </c>
      <c r="K150" s="29"/>
    </row>
    <row r="151" ht="24" customHeight="1" spans="1:11">
      <c r="A151" s="26"/>
      <c r="B151" s="27"/>
      <c r="C151" s="28" t="s">
        <v>1302</v>
      </c>
      <c r="D151" s="16">
        <f>IF(D152+D156+D159=0,0,D148/(D152+D156+D159)*100)</f>
        <v>0</v>
      </c>
      <c r="E151" s="17" t="s">
        <v>703</v>
      </c>
      <c r="F151" s="22">
        <v>50</v>
      </c>
      <c r="G151" s="22">
        <v>99</v>
      </c>
      <c r="H151" s="129" t="s">
        <v>704</v>
      </c>
      <c r="I151" s="133"/>
      <c r="J151" s="133" t="s">
        <v>705</v>
      </c>
      <c r="K151" s="133"/>
    </row>
    <row r="152" ht="24" customHeight="1" spans="1:11">
      <c r="A152" s="28" t="s">
        <v>1303</v>
      </c>
      <c r="B152" s="15" t="s">
        <v>1304</v>
      </c>
      <c r="C152" s="14" t="s">
        <v>807</v>
      </c>
      <c r="D152" s="25">
        <v>0</v>
      </c>
      <c r="E152" s="22"/>
      <c r="F152" s="22"/>
      <c r="G152" s="39"/>
      <c r="H152" s="119"/>
      <c r="I152" s="99"/>
      <c r="J152" s="99"/>
      <c r="K152" s="99"/>
    </row>
    <row r="153" ht="24" customHeight="1" spans="1:11">
      <c r="A153" s="74"/>
      <c r="B153" s="20"/>
      <c r="C153" s="14" t="s">
        <v>764</v>
      </c>
      <c r="D153" s="25">
        <v>0</v>
      </c>
      <c r="E153" s="22"/>
      <c r="F153" s="22"/>
      <c r="G153" s="39"/>
      <c r="H153" s="119"/>
      <c r="I153" s="99"/>
      <c r="J153" s="99"/>
      <c r="K153" s="99"/>
    </row>
    <row r="154" ht="24" customHeight="1" spans="1:11">
      <c r="A154" s="127"/>
      <c r="B154" s="128"/>
      <c r="C154" s="14" t="s">
        <v>765</v>
      </c>
      <c r="D154" s="16">
        <f>IF(D153=0,0,D152/D153-1)*100</f>
        <v>0</v>
      </c>
      <c r="E154" s="17" t="s">
        <v>703</v>
      </c>
      <c r="F154" s="22">
        <v>-20</v>
      </c>
      <c r="G154" s="22">
        <v>10</v>
      </c>
      <c r="H154" s="111" t="s">
        <v>704</v>
      </c>
      <c r="I154" s="84"/>
      <c r="J154" s="84"/>
      <c r="K154" s="84"/>
    </row>
    <row r="155" ht="24" customHeight="1" spans="1:11">
      <c r="A155" s="26"/>
      <c r="B155" s="27"/>
      <c r="C155" s="14" t="s">
        <v>1305</v>
      </c>
      <c r="D155" s="16">
        <f>IF(D148=0,0,D152/D148*100)</f>
        <v>0</v>
      </c>
      <c r="E155" s="17" t="s">
        <v>703</v>
      </c>
      <c r="F155" s="22">
        <v>60</v>
      </c>
      <c r="G155" s="22">
        <v>99</v>
      </c>
      <c r="H155" s="130" t="s">
        <v>704</v>
      </c>
      <c r="I155" s="134"/>
      <c r="J155" s="134" t="s">
        <v>705</v>
      </c>
      <c r="K155" s="134"/>
    </row>
    <row r="156" ht="24" customHeight="1" spans="1:11">
      <c r="A156" s="28" t="s">
        <v>1306</v>
      </c>
      <c r="B156" s="15" t="s">
        <v>1307</v>
      </c>
      <c r="C156" s="14" t="s">
        <v>807</v>
      </c>
      <c r="D156" s="25">
        <v>0</v>
      </c>
      <c r="E156" s="22"/>
      <c r="F156" s="22"/>
      <c r="G156" s="39"/>
      <c r="H156" s="119"/>
      <c r="I156" s="99"/>
      <c r="J156" s="99"/>
      <c r="K156" s="99"/>
    </row>
    <row r="157" ht="24" customHeight="1" spans="1:11">
      <c r="A157" s="74"/>
      <c r="B157" s="20"/>
      <c r="C157" s="14" t="s">
        <v>764</v>
      </c>
      <c r="D157" s="25">
        <v>0</v>
      </c>
      <c r="E157" s="22"/>
      <c r="F157" s="22"/>
      <c r="G157" s="39"/>
      <c r="H157" s="119"/>
      <c r="I157" s="99"/>
      <c r="J157" s="99"/>
      <c r="K157" s="99"/>
    </row>
    <row r="158" ht="24" customHeight="1" spans="1:11">
      <c r="A158" s="74"/>
      <c r="B158" s="21"/>
      <c r="C158" s="14" t="s">
        <v>765</v>
      </c>
      <c r="D158" s="16">
        <f>IF(D157=0,0,D156/D157-1)*100</f>
        <v>0</v>
      </c>
      <c r="E158" s="22" t="s">
        <v>703</v>
      </c>
      <c r="F158" s="22">
        <v>-20</v>
      </c>
      <c r="G158" s="22">
        <v>10</v>
      </c>
      <c r="H158" s="111" t="s">
        <v>704</v>
      </c>
      <c r="I158" s="84"/>
      <c r="J158" s="84"/>
      <c r="K158" s="84"/>
    </row>
    <row r="159" ht="24" customHeight="1" spans="1:11">
      <c r="A159" s="28" t="s">
        <v>1308</v>
      </c>
      <c r="B159" s="15" t="s">
        <v>1309</v>
      </c>
      <c r="C159" s="14" t="s">
        <v>807</v>
      </c>
      <c r="D159" s="25">
        <v>0</v>
      </c>
      <c r="E159" s="22"/>
      <c r="F159" s="22"/>
      <c r="G159" s="39"/>
      <c r="H159" s="119"/>
      <c r="I159" s="99"/>
      <c r="J159" s="99"/>
      <c r="K159" s="99"/>
    </row>
    <row r="160" ht="24" customHeight="1" spans="1:11">
      <c r="A160" s="74"/>
      <c r="B160" s="20"/>
      <c r="C160" s="14" t="s">
        <v>764</v>
      </c>
      <c r="D160" s="25">
        <v>0</v>
      </c>
      <c r="E160" s="22"/>
      <c r="F160" s="22"/>
      <c r="G160" s="39"/>
      <c r="H160" s="131"/>
      <c r="I160" s="99"/>
      <c r="J160" s="99"/>
      <c r="K160" s="99"/>
    </row>
    <row r="161" ht="24" customHeight="1" spans="1:11">
      <c r="A161" s="74"/>
      <c r="B161" s="21"/>
      <c r="C161" s="14" t="s">
        <v>765</v>
      </c>
      <c r="D161" s="16">
        <f>IF(D160=0,0,D159/D160-1)*100</f>
        <v>0</v>
      </c>
      <c r="E161" s="22" t="s">
        <v>703</v>
      </c>
      <c r="F161" s="22">
        <v>-20</v>
      </c>
      <c r="G161" s="22">
        <v>10</v>
      </c>
      <c r="H161" s="101" t="s">
        <v>704</v>
      </c>
      <c r="I161" s="84"/>
      <c r="J161" s="84"/>
      <c r="K161" s="84"/>
    </row>
    <row r="162" ht="24" customHeight="1" spans="1:11">
      <c r="A162" s="28" t="s">
        <v>1310</v>
      </c>
      <c r="B162" s="15" t="s">
        <v>1311</v>
      </c>
      <c r="C162" s="14" t="s">
        <v>807</v>
      </c>
      <c r="D162" s="25">
        <v>0</v>
      </c>
      <c r="E162" s="22"/>
      <c r="F162" s="22"/>
      <c r="G162" s="39"/>
      <c r="H162" s="119"/>
      <c r="I162" s="99"/>
      <c r="J162" s="99"/>
      <c r="K162" s="99"/>
    </row>
    <row r="163" ht="24" customHeight="1" spans="1:11">
      <c r="A163" s="74"/>
      <c r="B163" s="20"/>
      <c r="C163" s="14" t="s">
        <v>764</v>
      </c>
      <c r="D163" s="25">
        <v>0</v>
      </c>
      <c r="E163" s="22"/>
      <c r="F163" s="22"/>
      <c r="G163" s="39"/>
      <c r="H163" s="131"/>
      <c r="I163" s="99"/>
      <c r="J163" s="99"/>
      <c r="K163" s="99"/>
    </row>
    <row r="164" ht="24" customHeight="1" spans="1:11">
      <c r="A164" s="127"/>
      <c r="B164" s="128"/>
      <c r="C164" s="43" t="s">
        <v>765</v>
      </c>
      <c r="D164" s="100">
        <f>IF(D163=0,0,D162/D163-1)*100</f>
        <v>0</v>
      </c>
      <c r="E164" s="47" t="s">
        <v>703</v>
      </c>
      <c r="F164" s="47">
        <v>-20</v>
      </c>
      <c r="G164" s="47">
        <v>10</v>
      </c>
      <c r="H164" s="101" t="s">
        <v>704</v>
      </c>
      <c r="I164" s="84"/>
      <c r="J164" s="84"/>
      <c r="K164" s="84"/>
    </row>
    <row r="165" ht="24" customHeight="1" spans="1:11">
      <c r="A165" s="49" t="s">
        <v>843</v>
      </c>
      <c r="B165" s="49"/>
      <c r="C165" s="49"/>
      <c r="D165" s="50"/>
      <c r="E165" s="51"/>
      <c r="F165" s="50"/>
      <c r="G165" s="50"/>
      <c r="H165" s="52"/>
      <c r="I165" s="85"/>
      <c r="J165" s="85"/>
      <c r="K165" s="85"/>
    </row>
    <row r="166" ht="57" customHeight="1" spans="1:11">
      <c r="A166" s="28" t="s">
        <v>1312</v>
      </c>
      <c r="B166" s="28" t="s">
        <v>1313</v>
      </c>
      <c r="C166" s="14" t="s">
        <v>846</v>
      </c>
      <c r="D166" s="16">
        <f>IF((D126-D130)-D134=0,0,D141/((D126-D130)-D134))*100</f>
        <v>0</v>
      </c>
      <c r="E166" s="17" t="s">
        <v>703</v>
      </c>
      <c r="F166" s="22">
        <v>90</v>
      </c>
      <c r="G166" s="22">
        <v>100</v>
      </c>
      <c r="H166" s="23" t="s">
        <v>704</v>
      </c>
      <c r="I166" s="29"/>
      <c r="J166" s="29" t="s">
        <v>705</v>
      </c>
      <c r="K166" s="29"/>
    </row>
    <row r="167" ht="24" customHeight="1" spans="1:11">
      <c r="A167" s="28" t="s">
        <v>849</v>
      </c>
      <c r="B167" s="90" t="s">
        <v>1314</v>
      </c>
      <c r="C167" s="14" t="s">
        <v>762</v>
      </c>
      <c r="D167" s="16">
        <f>IF(D141=0,0,D145/D144)</f>
        <v>0</v>
      </c>
      <c r="E167" s="17" t="s">
        <v>703</v>
      </c>
      <c r="F167" s="22">
        <v>0</v>
      </c>
      <c r="G167" s="22">
        <v>0</v>
      </c>
      <c r="H167" s="23" t="s">
        <v>704</v>
      </c>
      <c r="I167" s="29"/>
      <c r="J167" s="29" t="s">
        <v>705</v>
      </c>
      <c r="K167" s="29"/>
    </row>
    <row r="168" ht="24" customHeight="1" spans="1:11">
      <c r="A168" s="28"/>
      <c r="B168" s="96"/>
      <c r="C168" s="14" t="s">
        <v>764</v>
      </c>
      <c r="D168" s="16">
        <v>0</v>
      </c>
      <c r="E168" s="17"/>
      <c r="F168" s="18"/>
      <c r="G168" s="18"/>
      <c r="H168" s="19"/>
      <c r="I168" s="29"/>
      <c r="J168" s="29"/>
      <c r="K168" s="29"/>
    </row>
    <row r="169" ht="24" customHeight="1" spans="1:11">
      <c r="A169" s="28"/>
      <c r="B169" s="97"/>
      <c r="C169" s="14" t="s">
        <v>765</v>
      </c>
      <c r="D169" s="16">
        <f>IF(D168=0,0,D167/D168-1)*100</f>
        <v>0</v>
      </c>
      <c r="E169" s="17" t="s">
        <v>703</v>
      </c>
      <c r="F169" s="22">
        <v>5</v>
      </c>
      <c r="G169" s="22">
        <v>20</v>
      </c>
      <c r="H169" s="23" t="s">
        <v>704</v>
      </c>
      <c r="I169" s="29"/>
      <c r="J169" s="29" t="s">
        <v>705</v>
      </c>
      <c r="K169" s="29"/>
    </row>
    <row r="170" ht="24" customHeight="1" spans="1:11">
      <c r="A170" s="28" t="s">
        <v>855</v>
      </c>
      <c r="B170" s="15" t="s">
        <v>1233</v>
      </c>
      <c r="C170" s="14" t="s">
        <v>762</v>
      </c>
      <c r="D170" s="16">
        <v>0</v>
      </c>
      <c r="E170" s="17" t="s">
        <v>703</v>
      </c>
      <c r="F170" s="22">
        <v>0.5</v>
      </c>
      <c r="G170" s="22">
        <v>3.1</v>
      </c>
      <c r="H170" s="23" t="s">
        <v>704</v>
      </c>
      <c r="I170" s="29"/>
      <c r="J170" s="29" t="s">
        <v>705</v>
      </c>
      <c r="K170" s="29"/>
    </row>
    <row r="171" ht="24" customHeight="1" spans="1:11">
      <c r="A171" s="28"/>
      <c r="B171" s="21"/>
      <c r="C171" s="14" t="s">
        <v>764</v>
      </c>
      <c r="D171" s="16">
        <v>0</v>
      </c>
      <c r="E171" s="17"/>
      <c r="F171" s="18"/>
      <c r="G171" s="18"/>
      <c r="H171" s="19"/>
      <c r="I171" s="29"/>
      <c r="J171" s="29"/>
      <c r="K171" s="29"/>
    </row>
    <row r="172" ht="24" customHeight="1" spans="1:11">
      <c r="A172" s="28" t="s">
        <v>1315</v>
      </c>
      <c r="B172" s="15" t="s">
        <v>1316</v>
      </c>
      <c r="C172" s="14" t="s">
        <v>762</v>
      </c>
      <c r="D172" s="16">
        <f>IF(D148=0,0,D85/D148)</f>
        <v>0</v>
      </c>
      <c r="E172" s="17"/>
      <c r="F172" s="18"/>
      <c r="G172" s="18"/>
      <c r="H172" s="19"/>
      <c r="I172" s="29"/>
      <c r="J172" s="29"/>
      <c r="K172" s="29"/>
    </row>
    <row r="173" ht="24" customHeight="1" spans="1:11">
      <c r="A173" s="28"/>
      <c r="B173" s="20"/>
      <c r="C173" s="14" t="s">
        <v>764</v>
      </c>
      <c r="D173" s="16">
        <f>IF(D149=0,0,D87/D149)</f>
        <v>0</v>
      </c>
      <c r="E173" s="17"/>
      <c r="F173" s="18"/>
      <c r="G173" s="18"/>
      <c r="H173" s="19"/>
      <c r="I173" s="29"/>
      <c r="J173" s="29"/>
      <c r="K173" s="29"/>
    </row>
    <row r="174" ht="24" customHeight="1" spans="1:11">
      <c r="A174" s="28"/>
      <c r="B174" s="21"/>
      <c r="C174" s="14" t="s">
        <v>765</v>
      </c>
      <c r="D174" s="16">
        <f>IF(D173=0,0,D172/D173-1)*100</f>
        <v>0</v>
      </c>
      <c r="E174" s="17" t="s">
        <v>703</v>
      </c>
      <c r="F174" s="22">
        <v>-5</v>
      </c>
      <c r="G174" s="22">
        <v>10</v>
      </c>
      <c r="H174" s="23" t="s">
        <v>704</v>
      </c>
      <c r="I174" s="29"/>
      <c r="J174" s="29" t="s">
        <v>705</v>
      </c>
      <c r="K174" s="29"/>
    </row>
    <row r="175" ht="24" customHeight="1" spans="1:11">
      <c r="A175" s="28" t="s">
        <v>1317</v>
      </c>
      <c r="B175" s="15" t="s">
        <v>1318</v>
      </c>
      <c r="C175" s="14" t="s">
        <v>762</v>
      </c>
      <c r="D175" s="16">
        <f>IF(D152=0,0,D90/D152)</f>
        <v>0</v>
      </c>
      <c r="E175" s="17" t="s">
        <v>703</v>
      </c>
      <c r="F175" s="22">
        <v>5000</v>
      </c>
      <c r="G175" s="22">
        <v>30000</v>
      </c>
      <c r="H175" s="23" t="s">
        <v>704</v>
      </c>
      <c r="I175" s="29"/>
      <c r="J175" s="29"/>
      <c r="K175" s="29"/>
    </row>
    <row r="176" ht="24" customHeight="1" spans="1:11">
      <c r="A176" s="28"/>
      <c r="B176" s="20"/>
      <c r="C176" s="14" t="s">
        <v>764</v>
      </c>
      <c r="D176" s="16">
        <f>IF(D153=0,0,D92/D153)</f>
        <v>0</v>
      </c>
      <c r="E176" s="17"/>
      <c r="F176" s="18"/>
      <c r="G176" s="18"/>
      <c r="H176" s="19"/>
      <c r="I176" s="29"/>
      <c r="J176" s="29"/>
      <c r="K176" s="29"/>
    </row>
    <row r="177" ht="24" customHeight="1" spans="1:11">
      <c r="A177" s="28"/>
      <c r="B177" s="21"/>
      <c r="C177" s="14" t="s">
        <v>765</v>
      </c>
      <c r="D177" s="16">
        <f>IF(D176=0,0,D175/D176-1)*100</f>
        <v>0</v>
      </c>
      <c r="E177" s="17" t="s">
        <v>703</v>
      </c>
      <c r="F177" s="22">
        <v>-5</v>
      </c>
      <c r="G177" s="22">
        <v>10</v>
      </c>
      <c r="H177" s="23" t="s">
        <v>704</v>
      </c>
      <c r="I177" s="86"/>
      <c r="J177" s="86" t="s">
        <v>705</v>
      </c>
      <c r="K177" s="86"/>
    </row>
    <row r="178" ht="24" customHeight="1" spans="1:11">
      <c r="A178" s="28" t="s">
        <v>1319</v>
      </c>
      <c r="B178" s="28" t="s">
        <v>1320</v>
      </c>
      <c r="C178" s="14" t="s">
        <v>762</v>
      </c>
      <c r="D178" s="16">
        <f>IF(D156=0,0,D95/D156)</f>
        <v>0</v>
      </c>
      <c r="E178" s="17" t="s">
        <v>703</v>
      </c>
      <c r="F178" s="22">
        <v>30000</v>
      </c>
      <c r="G178" s="22">
        <v>70000</v>
      </c>
      <c r="H178" s="101" t="s">
        <v>704</v>
      </c>
      <c r="I178" s="84"/>
      <c r="J178" s="84"/>
      <c r="K178" s="84"/>
    </row>
    <row r="179" ht="24" customHeight="1" spans="1:11">
      <c r="A179" s="28"/>
      <c r="B179" s="28"/>
      <c r="C179" s="14" t="s">
        <v>764</v>
      </c>
      <c r="D179" s="16">
        <f>IF(D157=0,0,D97/D157)</f>
        <v>0</v>
      </c>
      <c r="E179" s="17"/>
      <c r="F179" s="22"/>
      <c r="G179" s="39"/>
      <c r="H179" s="131"/>
      <c r="I179" s="99"/>
      <c r="J179" s="99"/>
      <c r="K179" s="99"/>
    </row>
    <row r="180" ht="24" customHeight="1" spans="1:11">
      <c r="A180" s="28"/>
      <c r="B180" s="28"/>
      <c r="C180" s="14" t="s">
        <v>765</v>
      </c>
      <c r="D180" s="16">
        <f>IF(D179=0,0,D178/D179-1)*100</f>
        <v>0</v>
      </c>
      <c r="E180" s="17" t="s">
        <v>703</v>
      </c>
      <c r="F180" s="22">
        <v>-5</v>
      </c>
      <c r="G180" s="22">
        <v>10</v>
      </c>
      <c r="H180" s="132" t="s">
        <v>704</v>
      </c>
      <c r="I180" s="84"/>
      <c r="J180" s="84"/>
      <c r="K180" s="84"/>
    </row>
    <row r="181" ht="24" customHeight="1" spans="1:11">
      <c r="A181" s="28" t="s">
        <v>1321</v>
      </c>
      <c r="B181" s="28" t="s">
        <v>1322</v>
      </c>
      <c r="C181" s="14" t="s">
        <v>762</v>
      </c>
      <c r="D181" s="16">
        <f>IF(D159=0,0,D100/D159)</f>
        <v>0</v>
      </c>
      <c r="E181" s="17" t="s">
        <v>703</v>
      </c>
      <c r="F181" s="22">
        <v>700000</v>
      </c>
      <c r="G181" s="22">
        <v>1300000</v>
      </c>
      <c r="H181" s="101" t="s">
        <v>704</v>
      </c>
      <c r="I181" s="84"/>
      <c r="J181" s="84"/>
      <c r="K181" s="84"/>
    </row>
    <row r="182" ht="24" customHeight="1" spans="1:11">
      <c r="A182" s="28"/>
      <c r="B182" s="28"/>
      <c r="C182" s="14" t="s">
        <v>764</v>
      </c>
      <c r="D182" s="16">
        <f>IF(D160=0,0,D102/D160)</f>
        <v>0</v>
      </c>
      <c r="E182" s="17"/>
      <c r="F182" s="22"/>
      <c r="G182" s="39"/>
      <c r="H182" s="131"/>
      <c r="I182" s="99"/>
      <c r="J182" s="99"/>
      <c r="K182" s="99"/>
    </row>
    <row r="183" ht="24" customHeight="1" spans="1:11">
      <c r="A183" s="28"/>
      <c r="B183" s="28"/>
      <c r="C183" s="14" t="s">
        <v>765</v>
      </c>
      <c r="D183" s="16">
        <f>IF(D182=0,0,D181/D182-1)*100</f>
        <v>0</v>
      </c>
      <c r="E183" s="17" t="s">
        <v>703</v>
      </c>
      <c r="F183" s="22">
        <v>-5</v>
      </c>
      <c r="G183" s="22">
        <v>10</v>
      </c>
      <c r="H183" s="132" t="s">
        <v>704</v>
      </c>
      <c r="I183" s="84"/>
      <c r="J183" s="84"/>
      <c r="K183" s="84"/>
    </row>
    <row r="184" ht="24" customHeight="1" spans="1:11">
      <c r="A184" s="28" t="s">
        <v>1323</v>
      </c>
      <c r="B184" s="28" t="s">
        <v>1318</v>
      </c>
      <c r="C184" s="14" t="s">
        <v>762</v>
      </c>
      <c r="D184" s="16">
        <f>IF(D162=0,0,D116/D162)</f>
        <v>0</v>
      </c>
      <c r="E184" s="17" t="s">
        <v>703</v>
      </c>
      <c r="F184" s="22">
        <v>20000</v>
      </c>
      <c r="G184" s="22">
        <v>85000</v>
      </c>
      <c r="H184" s="101" t="s">
        <v>704</v>
      </c>
      <c r="I184" s="84"/>
      <c r="J184" s="84"/>
      <c r="K184" s="84"/>
    </row>
    <row r="185" ht="24" customHeight="1" spans="1:11">
      <c r="A185" s="28"/>
      <c r="B185" s="28"/>
      <c r="C185" s="14" t="s">
        <v>764</v>
      </c>
      <c r="D185" s="16">
        <f>IF(D163=0,0,D118/D163)</f>
        <v>0</v>
      </c>
      <c r="E185" s="17"/>
      <c r="F185" s="22"/>
      <c r="G185" s="39"/>
      <c r="H185" s="131"/>
      <c r="I185" s="99"/>
      <c r="J185" s="99"/>
      <c r="K185" s="99"/>
    </row>
    <row r="186" ht="24" customHeight="1" spans="1:11">
      <c r="A186" s="56"/>
      <c r="B186" s="56"/>
      <c r="C186" s="43" t="s">
        <v>765</v>
      </c>
      <c r="D186" s="100">
        <f>IF(D185=0,0,D184/D185-1)*100</f>
        <v>0</v>
      </c>
      <c r="E186" s="46" t="s">
        <v>703</v>
      </c>
      <c r="F186" s="47">
        <v>-5</v>
      </c>
      <c r="G186" s="47">
        <v>10</v>
      </c>
      <c r="H186" s="101" t="s">
        <v>704</v>
      </c>
      <c r="I186" s="84"/>
      <c r="J186" s="84"/>
      <c r="K186" s="84"/>
    </row>
    <row r="187" ht="24" customHeight="1" spans="1:11">
      <c r="A187" s="59" t="s">
        <v>1077</v>
      </c>
      <c r="B187" s="60" t="s">
        <v>1034</v>
      </c>
      <c r="C187" s="61" t="s">
        <v>1035</v>
      </c>
      <c r="D187" s="109">
        <v>0</v>
      </c>
      <c r="E187" s="63"/>
      <c r="F187" s="64"/>
      <c r="G187" s="64"/>
      <c r="H187" s="65"/>
      <c r="I187" s="87"/>
      <c r="J187" s="87"/>
      <c r="K187" s="87"/>
    </row>
    <row r="188" ht="24" customHeight="1" spans="1:11">
      <c r="A188" s="28"/>
      <c r="B188" s="20"/>
      <c r="C188" s="14" t="s">
        <v>1036</v>
      </c>
      <c r="D188" s="16">
        <v>0</v>
      </c>
      <c r="E188" s="17"/>
      <c r="F188" s="18"/>
      <c r="G188" s="18"/>
      <c r="H188" s="19"/>
      <c r="I188" s="29"/>
      <c r="J188" s="29"/>
      <c r="K188" s="29"/>
    </row>
    <row r="189" ht="24" customHeight="1" spans="1:11">
      <c r="A189" s="28"/>
      <c r="B189" s="21"/>
      <c r="C189" s="14" t="s">
        <v>1037</v>
      </c>
      <c r="D189" s="16">
        <f>IF(D187=0,0,D188/D187*100)</f>
        <v>0</v>
      </c>
      <c r="E189" s="17" t="s">
        <v>703</v>
      </c>
      <c r="F189" s="22">
        <v>90</v>
      </c>
      <c r="G189" s="22">
        <v>110</v>
      </c>
      <c r="H189" s="23" t="s">
        <v>704</v>
      </c>
      <c r="I189" s="29"/>
      <c r="J189" s="29" t="s">
        <v>705</v>
      </c>
      <c r="K189" s="29"/>
    </row>
    <row r="190" ht="24" customHeight="1" spans="1:11">
      <c r="A190" s="28" t="s">
        <v>1324</v>
      </c>
      <c r="B190" s="15" t="s">
        <v>1325</v>
      </c>
      <c r="C190" s="14" t="s">
        <v>762</v>
      </c>
      <c r="D190" s="16">
        <v>0</v>
      </c>
      <c r="E190" s="17" t="s">
        <v>703</v>
      </c>
      <c r="F190" s="22">
        <v>0.2</v>
      </c>
      <c r="G190" s="22">
        <v>1.2</v>
      </c>
      <c r="H190" s="23" t="s">
        <v>704</v>
      </c>
      <c r="I190" s="29"/>
      <c r="J190" s="29" t="s">
        <v>705</v>
      </c>
      <c r="K190" s="29"/>
    </row>
    <row r="191" ht="24" customHeight="1" spans="1:11">
      <c r="A191" s="28"/>
      <c r="B191" s="20"/>
      <c r="C191" s="14" t="s">
        <v>764</v>
      </c>
      <c r="D191" s="16">
        <v>0</v>
      </c>
      <c r="E191" s="17"/>
      <c r="F191" s="18"/>
      <c r="G191" s="18"/>
      <c r="H191" s="19"/>
      <c r="I191" s="29"/>
      <c r="J191" s="29"/>
      <c r="K191" s="29"/>
    </row>
    <row r="192" ht="24" customHeight="1" spans="1:11">
      <c r="A192" s="28"/>
      <c r="B192" s="21"/>
      <c r="C192" s="14" t="s">
        <v>870</v>
      </c>
      <c r="D192" s="16">
        <f>D190-D191</f>
        <v>0</v>
      </c>
      <c r="E192" s="17" t="s">
        <v>703</v>
      </c>
      <c r="F192" s="22">
        <v>-0.2</v>
      </c>
      <c r="G192" s="22">
        <v>0.2</v>
      </c>
      <c r="H192" s="67" t="s">
        <v>704</v>
      </c>
      <c r="I192" s="86"/>
      <c r="J192" s="86" t="s">
        <v>705</v>
      </c>
      <c r="K192" s="86"/>
    </row>
    <row r="193" ht="24" customHeight="1" spans="1:11">
      <c r="A193" s="28" t="s">
        <v>1326</v>
      </c>
      <c r="B193" s="28" t="s">
        <v>1039</v>
      </c>
      <c r="C193" s="28" t="s">
        <v>886</v>
      </c>
      <c r="D193" s="16">
        <v>0</v>
      </c>
      <c r="E193" s="17"/>
      <c r="F193" s="22"/>
      <c r="G193" s="39"/>
      <c r="H193" s="40"/>
      <c r="I193" s="99"/>
      <c r="J193" s="99"/>
      <c r="K193" s="99"/>
    </row>
    <row r="194" ht="24" customHeight="1" spans="1:11">
      <c r="A194" s="28"/>
      <c r="B194" s="28"/>
      <c r="C194" s="28" t="s">
        <v>887</v>
      </c>
      <c r="D194" s="16">
        <v>0</v>
      </c>
      <c r="E194" s="17"/>
      <c r="F194" s="22"/>
      <c r="G194" s="39"/>
      <c r="H194" s="55"/>
      <c r="I194" s="99"/>
      <c r="J194" s="99"/>
      <c r="K194" s="99"/>
    </row>
    <row r="195" ht="24" customHeight="1" spans="1:11">
      <c r="A195" s="56"/>
      <c r="B195" s="56"/>
      <c r="C195" s="56" t="s">
        <v>702</v>
      </c>
      <c r="D195" s="100">
        <f>D193-D194</f>
        <v>0</v>
      </c>
      <c r="E195" s="46" t="s">
        <v>703</v>
      </c>
      <c r="F195" s="47">
        <v>0</v>
      </c>
      <c r="G195" s="47">
        <v>0</v>
      </c>
      <c r="H195" s="101" t="s">
        <v>704</v>
      </c>
      <c r="I195" s="84"/>
      <c r="J195" s="84" t="s">
        <v>705</v>
      </c>
      <c r="K195" s="84"/>
    </row>
    <row r="196" ht="24" customHeight="1" spans="1:11">
      <c r="A196" s="49" t="s">
        <v>1182</v>
      </c>
      <c r="B196" s="49"/>
      <c r="C196" s="49"/>
      <c r="D196" s="50"/>
      <c r="E196" s="51"/>
      <c r="F196" s="50"/>
      <c r="G196" s="50"/>
      <c r="H196" s="52"/>
      <c r="I196" s="85"/>
      <c r="J196" s="85"/>
      <c r="K196" s="85"/>
    </row>
    <row r="197" ht="24" customHeight="1" spans="1:11">
      <c r="A197" s="14" t="s">
        <v>1183</v>
      </c>
      <c r="B197" s="15" t="s">
        <v>911</v>
      </c>
      <c r="C197" s="14" t="s">
        <v>912</v>
      </c>
      <c r="D197" s="16">
        <v>0</v>
      </c>
      <c r="E197" s="17" t="s">
        <v>703</v>
      </c>
      <c r="F197" s="22">
        <v>0</v>
      </c>
      <c r="G197" s="22">
        <v>0</v>
      </c>
      <c r="H197" s="23" t="s">
        <v>704</v>
      </c>
      <c r="I197" s="29"/>
      <c r="J197" s="29" t="s">
        <v>705</v>
      </c>
      <c r="K197" s="29"/>
    </row>
    <row r="198" ht="24" customHeight="1" spans="1:11">
      <c r="A198" s="14"/>
      <c r="B198" s="128"/>
      <c r="C198" s="14" t="s">
        <v>913</v>
      </c>
      <c r="D198" s="16">
        <v>0</v>
      </c>
      <c r="E198" s="17" t="s">
        <v>703</v>
      </c>
      <c r="F198" s="22">
        <v>0</v>
      </c>
      <c r="G198" s="22">
        <v>0</v>
      </c>
      <c r="H198" s="23" t="s">
        <v>704</v>
      </c>
      <c r="I198" s="29"/>
      <c r="J198" s="29" t="s">
        <v>705</v>
      </c>
      <c r="K198" s="29"/>
    </row>
    <row r="199" ht="24" customHeight="1" spans="1:11">
      <c r="A199" s="135" t="s">
        <v>1184</v>
      </c>
      <c r="B199" s="136" t="s">
        <v>911</v>
      </c>
      <c r="C199" s="137" t="s">
        <v>915</v>
      </c>
      <c r="D199" s="16">
        <v>0</v>
      </c>
      <c r="E199" s="17" t="s">
        <v>703</v>
      </c>
      <c r="F199" s="22">
        <v>0</v>
      </c>
      <c r="G199" s="22">
        <v>0</v>
      </c>
      <c r="H199" s="23" t="s">
        <v>704</v>
      </c>
      <c r="I199" s="29"/>
      <c r="J199" s="29" t="s">
        <v>705</v>
      </c>
      <c r="K199" s="29"/>
    </row>
    <row r="200" ht="22.5" customHeight="1" spans="1:11">
      <c r="A200" s="135"/>
      <c r="B200" s="136"/>
      <c r="C200" s="137" t="s">
        <v>916</v>
      </c>
      <c r="D200" s="16">
        <v>0</v>
      </c>
      <c r="E200" s="17" t="s">
        <v>703</v>
      </c>
      <c r="F200" s="22">
        <v>0</v>
      </c>
      <c r="G200" s="22">
        <v>0</v>
      </c>
      <c r="H200" s="67" t="s">
        <v>704</v>
      </c>
      <c r="I200" s="29"/>
      <c r="J200" s="29" t="s">
        <v>705</v>
      </c>
      <c r="K200" s="29"/>
    </row>
  </sheetData>
  <mergeCells count="112">
    <mergeCell ref="A1:K1"/>
    <mergeCell ref="A2:K2"/>
    <mergeCell ref="F4:G4"/>
    <mergeCell ref="A4:A5"/>
    <mergeCell ref="A7:A9"/>
    <mergeCell ref="A10:A12"/>
    <mergeCell ref="A13:A15"/>
    <mergeCell ref="A16:A18"/>
    <mergeCell ref="A20:A24"/>
    <mergeCell ref="A25:A27"/>
    <mergeCell ref="A28:A30"/>
    <mergeCell ref="A31:A33"/>
    <mergeCell ref="A34:A38"/>
    <mergeCell ref="A39:A43"/>
    <mergeCell ref="A45:A49"/>
    <mergeCell ref="A50:A54"/>
    <mergeCell ref="A55:A59"/>
    <mergeCell ref="A60:A65"/>
    <mergeCell ref="A66:A70"/>
    <mergeCell ref="A71:A75"/>
    <mergeCell ref="A76:A78"/>
    <mergeCell ref="A79:A83"/>
    <mergeCell ref="A84:A88"/>
    <mergeCell ref="A89:A93"/>
    <mergeCell ref="A94:A98"/>
    <mergeCell ref="A99:A103"/>
    <mergeCell ref="A104:A108"/>
    <mergeCell ref="A109:A114"/>
    <mergeCell ref="A115:A119"/>
    <mergeCell ref="A120:A122"/>
    <mergeCell ref="A123:A124"/>
    <mergeCell ref="A126:A129"/>
    <mergeCell ref="A130:A133"/>
    <mergeCell ref="A134:A136"/>
    <mergeCell ref="A137:A140"/>
    <mergeCell ref="A141:A144"/>
    <mergeCell ref="A145:A147"/>
    <mergeCell ref="A148:A151"/>
    <mergeCell ref="A152:A155"/>
    <mergeCell ref="A156:A158"/>
    <mergeCell ref="A159:A161"/>
    <mergeCell ref="A162:A164"/>
    <mergeCell ref="A167:A169"/>
    <mergeCell ref="A170:A171"/>
    <mergeCell ref="A172:A174"/>
    <mergeCell ref="A175:A177"/>
    <mergeCell ref="A178:A180"/>
    <mergeCell ref="A181:A183"/>
    <mergeCell ref="A184:A186"/>
    <mergeCell ref="A187:A189"/>
    <mergeCell ref="A190:A192"/>
    <mergeCell ref="A193:A195"/>
    <mergeCell ref="A197:A198"/>
    <mergeCell ref="A199:A200"/>
    <mergeCell ref="B4:B5"/>
    <mergeCell ref="B7:B9"/>
    <mergeCell ref="B10:B12"/>
    <mergeCell ref="B13:B15"/>
    <mergeCell ref="B16:B18"/>
    <mergeCell ref="B20:B24"/>
    <mergeCell ref="B25:B27"/>
    <mergeCell ref="B28:B30"/>
    <mergeCell ref="B31:B33"/>
    <mergeCell ref="B34:B38"/>
    <mergeCell ref="B39:B43"/>
    <mergeCell ref="B45:B49"/>
    <mergeCell ref="B50:B54"/>
    <mergeCell ref="B55:B59"/>
    <mergeCell ref="B60:B65"/>
    <mergeCell ref="B66:B70"/>
    <mergeCell ref="B71:B75"/>
    <mergeCell ref="B76:B78"/>
    <mergeCell ref="B79:B83"/>
    <mergeCell ref="B84:B88"/>
    <mergeCell ref="B89:B93"/>
    <mergeCell ref="B94:B98"/>
    <mergeCell ref="B99:B103"/>
    <mergeCell ref="B104:B108"/>
    <mergeCell ref="B109:B114"/>
    <mergeCell ref="B115:B119"/>
    <mergeCell ref="B120:B122"/>
    <mergeCell ref="B123:B124"/>
    <mergeCell ref="B126:B129"/>
    <mergeCell ref="B130:B133"/>
    <mergeCell ref="B134:B136"/>
    <mergeCell ref="B137:B140"/>
    <mergeCell ref="B141:B144"/>
    <mergeCell ref="B145:B147"/>
    <mergeCell ref="B148:B151"/>
    <mergeCell ref="B152:B155"/>
    <mergeCell ref="B156:B158"/>
    <mergeCell ref="B159:B161"/>
    <mergeCell ref="B162:B164"/>
    <mergeCell ref="B167:B169"/>
    <mergeCell ref="B170:B171"/>
    <mergeCell ref="B172:B174"/>
    <mergeCell ref="B175:B177"/>
    <mergeCell ref="B178:B180"/>
    <mergeCell ref="B181:B183"/>
    <mergeCell ref="B184:B186"/>
    <mergeCell ref="B187:B189"/>
    <mergeCell ref="B190:B192"/>
    <mergeCell ref="B193:B195"/>
    <mergeCell ref="B197:B198"/>
    <mergeCell ref="B199:B200"/>
    <mergeCell ref="C4:C5"/>
    <mergeCell ref="D4:D5"/>
    <mergeCell ref="E4:E5"/>
    <mergeCell ref="H4:H5"/>
    <mergeCell ref="I4:I5"/>
    <mergeCell ref="J4:J5"/>
    <mergeCell ref="K4:K5"/>
  </mergeCells>
  <pageMargins left="1.18110236220472" right="1.18110236220472" top="1.18110236220472" bottom="1.18110236220472" header="0.51181" footer="0.51181"/>
  <pageSetup paperSize="9" pageOrder="overThenDown" orientation="portrait" errors="blank"/>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9"/>
  <sheetViews>
    <sheetView zoomScalePageLayoutView="60" workbookViewId="0">
      <pane topLeftCell="B6" activePane="bottomRight" state="frozen"/>
      <selection activeCell="A1" sqref="A1:K1"/>
    </sheetView>
  </sheetViews>
  <sheetFormatPr defaultColWidth="8" defaultRowHeight="13.5"/>
  <cols>
    <col min="1" max="1" width="26.9583333333333" style="1"/>
    <col min="2" max="2" width="32.7" style="1"/>
    <col min="3" max="3" width="28.6833333333333" style="1"/>
    <col min="4" max="4" width="25.3833333333333" style="1"/>
    <col min="5" max="5" width="7.31666666666667" style="1"/>
    <col min="6" max="6" width="9.175" style="1"/>
    <col min="7" max="7" width="9.325" style="1"/>
    <col min="8" max="8" width="7.31666666666667" style="1"/>
    <col min="9" max="11" width="36.5666666666667" style="1"/>
  </cols>
  <sheetData>
    <row r="1" ht="38.25" customHeight="1" spans="1:11">
      <c r="A1" s="2" t="s">
        <v>1327</v>
      </c>
      <c r="B1" s="2"/>
      <c r="C1" s="2"/>
      <c r="D1" s="3"/>
      <c r="E1" s="2"/>
      <c r="F1" s="3"/>
      <c r="G1" s="3"/>
      <c r="H1" s="4"/>
      <c r="I1" s="93"/>
      <c r="J1" s="93"/>
      <c r="K1" s="93"/>
    </row>
    <row r="2" ht="22.5" customHeight="1" spans="1:11">
      <c r="A2" s="5" t="s">
        <v>1328</v>
      </c>
      <c r="B2" s="5"/>
      <c r="C2" s="5"/>
      <c r="D2" s="5"/>
      <c r="E2" s="4"/>
      <c r="F2" s="5"/>
      <c r="G2" s="5"/>
      <c r="H2" s="4"/>
      <c r="I2" s="94"/>
      <c r="J2" s="94"/>
      <c r="K2" s="94"/>
    </row>
    <row r="3" ht="22.5" customHeight="1" spans="1:11">
      <c r="A3" s="6" t="s">
        <v>45</v>
      </c>
      <c r="B3" s="7"/>
      <c r="C3" s="8"/>
      <c r="D3" s="8"/>
      <c r="E3" s="9"/>
      <c r="F3" s="8"/>
      <c r="G3" s="8"/>
      <c r="H3" s="9"/>
      <c r="I3" s="95"/>
      <c r="J3" s="6"/>
      <c r="K3" s="79" t="s">
        <v>684</v>
      </c>
    </row>
    <row r="4" ht="22.5" customHeight="1" spans="1:11">
      <c r="A4" s="10" t="s">
        <v>685</v>
      </c>
      <c r="B4" s="11" t="s">
        <v>686</v>
      </c>
      <c r="C4" s="10" t="s">
        <v>687</v>
      </c>
      <c r="D4" s="10" t="s">
        <v>688</v>
      </c>
      <c r="E4" s="12" t="s">
        <v>689</v>
      </c>
      <c r="F4" s="10" t="s">
        <v>690</v>
      </c>
      <c r="G4" s="10"/>
      <c r="H4" s="12" t="s">
        <v>691</v>
      </c>
      <c r="I4" s="80" t="s">
        <v>692</v>
      </c>
      <c r="J4" s="80" t="s">
        <v>693</v>
      </c>
      <c r="K4" s="80" t="s">
        <v>694</v>
      </c>
    </row>
    <row r="5" ht="22.5" customHeight="1" spans="1:11">
      <c r="A5" s="10"/>
      <c r="B5" s="13"/>
      <c r="C5" s="10"/>
      <c r="D5" s="10"/>
      <c r="E5" s="12"/>
      <c r="F5" s="10" t="s">
        <v>695</v>
      </c>
      <c r="G5" s="10" t="s">
        <v>696</v>
      </c>
      <c r="H5" s="12"/>
      <c r="I5" s="21"/>
      <c r="J5" s="21"/>
      <c r="K5" s="21"/>
    </row>
    <row r="6" ht="22.5" customHeight="1" spans="1:11">
      <c r="A6" s="33" t="s">
        <v>919</v>
      </c>
      <c r="B6" s="33"/>
      <c r="C6" s="33"/>
      <c r="D6" s="34"/>
      <c r="E6" s="35"/>
      <c r="F6" s="34"/>
      <c r="G6" s="34"/>
      <c r="H6" s="36"/>
      <c r="I6" s="81"/>
      <c r="J6" s="81"/>
      <c r="K6" s="81"/>
    </row>
    <row r="7" ht="22.5" customHeight="1" spans="1:11">
      <c r="A7" s="14" t="s">
        <v>698</v>
      </c>
      <c r="B7" s="15" t="s">
        <v>699</v>
      </c>
      <c r="C7" s="14" t="s">
        <v>700</v>
      </c>
      <c r="D7" s="16">
        <v>0</v>
      </c>
      <c r="E7" s="17"/>
      <c r="F7" s="18"/>
      <c r="G7" s="18"/>
      <c r="H7" s="19"/>
      <c r="I7" s="29"/>
      <c r="J7" s="29"/>
      <c r="K7" s="29"/>
    </row>
    <row r="8" ht="22.5" customHeight="1" spans="1:11">
      <c r="A8" s="14"/>
      <c r="B8" s="20"/>
      <c r="C8" s="14" t="s">
        <v>701</v>
      </c>
      <c r="D8" s="16">
        <v>0</v>
      </c>
      <c r="E8" s="17"/>
      <c r="F8" s="18"/>
      <c r="G8" s="18"/>
      <c r="H8" s="19"/>
      <c r="I8" s="29"/>
      <c r="J8" s="29"/>
      <c r="K8" s="29"/>
    </row>
    <row r="9" ht="22.5" customHeight="1" spans="1:11">
      <c r="A9" s="14"/>
      <c r="B9" s="21"/>
      <c r="C9" s="14" t="s">
        <v>702</v>
      </c>
      <c r="D9" s="16">
        <f>D7-D8</f>
        <v>0</v>
      </c>
      <c r="E9" s="17" t="s">
        <v>703</v>
      </c>
      <c r="F9" s="22">
        <v>0</v>
      </c>
      <c r="G9" s="22">
        <v>0</v>
      </c>
      <c r="H9" s="23" t="s">
        <v>704</v>
      </c>
      <c r="I9" s="29"/>
      <c r="J9" s="29" t="s">
        <v>705</v>
      </c>
      <c r="K9" s="29"/>
    </row>
    <row r="10" ht="22.5" customHeight="1" spans="1:11">
      <c r="A10" s="14" t="s">
        <v>706</v>
      </c>
      <c r="B10" s="15" t="s">
        <v>707</v>
      </c>
      <c r="C10" s="14" t="s">
        <v>700</v>
      </c>
      <c r="D10" s="16">
        <v>0</v>
      </c>
      <c r="E10" s="17"/>
      <c r="F10" s="18"/>
      <c r="G10" s="18"/>
      <c r="H10" s="19"/>
      <c r="I10" s="29"/>
      <c r="J10" s="29"/>
      <c r="K10" s="29"/>
    </row>
    <row r="11" ht="22.5" customHeight="1" spans="1:11">
      <c r="A11" s="14"/>
      <c r="B11" s="20"/>
      <c r="C11" s="14" t="s">
        <v>701</v>
      </c>
      <c r="D11" s="16">
        <v>0</v>
      </c>
      <c r="E11" s="17"/>
      <c r="F11" s="18"/>
      <c r="G11" s="18"/>
      <c r="H11" s="19"/>
      <c r="I11" s="29"/>
      <c r="J11" s="29"/>
      <c r="K11" s="29"/>
    </row>
    <row r="12" ht="22.5" customHeight="1" spans="1:11">
      <c r="A12" s="14"/>
      <c r="B12" s="21"/>
      <c r="C12" s="14" t="s">
        <v>702</v>
      </c>
      <c r="D12" s="16">
        <f>D10-D11</f>
        <v>0</v>
      </c>
      <c r="E12" s="17" t="s">
        <v>703</v>
      </c>
      <c r="F12" s="22">
        <v>0</v>
      </c>
      <c r="G12" s="22">
        <v>0</v>
      </c>
      <c r="H12" s="23" t="s">
        <v>704</v>
      </c>
      <c r="I12" s="29"/>
      <c r="J12" s="29" t="s">
        <v>705</v>
      </c>
      <c r="K12" s="29"/>
    </row>
    <row r="13" ht="22.5" customHeight="1" spans="1:11">
      <c r="A13" s="28" t="s">
        <v>708</v>
      </c>
      <c r="B13" s="15" t="s">
        <v>709</v>
      </c>
      <c r="C13" s="14" t="s">
        <v>710</v>
      </c>
      <c r="D13" s="16">
        <v>0</v>
      </c>
      <c r="E13" s="17"/>
      <c r="F13" s="18"/>
      <c r="G13" s="18"/>
      <c r="H13" s="19"/>
      <c r="I13" s="29"/>
      <c r="J13" s="29"/>
      <c r="K13" s="29"/>
    </row>
    <row r="14" ht="22.5" customHeight="1" spans="1:11">
      <c r="A14" s="28"/>
      <c r="B14" s="20"/>
      <c r="C14" s="14" t="s">
        <v>711</v>
      </c>
      <c r="D14" s="16">
        <v>0</v>
      </c>
      <c r="E14" s="17"/>
      <c r="F14" s="18"/>
      <c r="G14" s="18"/>
      <c r="H14" s="19"/>
      <c r="I14" s="29"/>
      <c r="J14" s="29"/>
      <c r="K14" s="29"/>
    </row>
    <row r="15" ht="22.5" customHeight="1" spans="1:11">
      <c r="A15" s="28"/>
      <c r="B15" s="21"/>
      <c r="C15" s="14" t="s">
        <v>702</v>
      </c>
      <c r="D15" s="16">
        <f>D13-D14</f>
        <v>0</v>
      </c>
      <c r="E15" s="17" t="s">
        <v>703</v>
      </c>
      <c r="F15" s="22">
        <v>0</v>
      </c>
      <c r="G15" s="22">
        <v>0</v>
      </c>
      <c r="H15" s="23" t="s">
        <v>704</v>
      </c>
      <c r="I15" s="29"/>
      <c r="J15" s="29" t="s">
        <v>705</v>
      </c>
      <c r="K15" s="29"/>
    </row>
    <row r="16" ht="22.5" customHeight="1" spans="1:11">
      <c r="A16" s="14" t="s">
        <v>712</v>
      </c>
      <c r="B16" s="15" t="s">
        <v>713</v>
      </c>
      <c r="C16" s="14" t="s">
        <v>714</v>
      </c>
      <c r="D16" s="16">
        <v>0</v>
      </c>
      <c r="E16" s="17"/>
      <c r="F16" s="18"/>
      <c r="G16" s="18"/>
      <c r="H16" s="19"/>
      <c r="I16" s="29"/>
      <c r="J16" s="29"/>
      <c r="K16" s="29"/>
    </row>
    <row r="17" ht="22.5" customHeight="1" spans="1:11">
      <c r="A17" s="14"/>
      <c r="B17" s="20"/>
      <c r="C17" s="14" t="s">
        <v>715</v>
      </c>
      <c r="D17" s="16">
        <v>0</v>
      </c>
      <c r="E17" s="17"/>
      <c r="F17" s="18"/>
      <c r="G17" s="18"/>
      <c r="H17" s="19"/>
      <c r="I17" s="29"/>
      <c r="J17" s="29"/>
      <c r="K17" s="29"/>
    </row>
    <row r="18" ht="22.5" customHeight="1" spans="1:11">
      <c r="A18" s="14"/>
      <c r="B18" s="21"/>
      <c r="C18" s="14" t="s">
        <v>702</v>
      </c>
      <c r="D18" s="16">
        <f>D16-D17</f>
        <v>0</v>
      </c>
      <c r="E18" s="17" t="s">
        <v>703</v>
      </c>
      <c r="F18" s="22">
        <v>0</v>
      </c>
      <c r="G18" s="22">
        <v>0</v>
      </c>
      <c r="H18" s="23" t="s">
        <v>704</v>
      </c>
      <c r="I18" s="29"/>
      <c r="J18" s="29" t="s">
        <v>705</v>
      </c>
      <c r="K18" s="29"/>
    </row>
    <row r="19" ht="22.5" customHeight="1" spans="1:11">
      <c r="A19" s="33" t="s">
        <v>716</v>
      </c>
      <c r="B19" s="33"/>
      <c r="C19" s="33"/>
      <c r="D19" s="34"/>
      <c r="E19" s="35"/>
      <c r="F19" s="34"/>
      <c r="G19" s="34"/>
      <c r="H19" s="36"/>
      <c r="I19" s="81"/>
      <c r="J19" s="81"/>
      <c r="K19" s="81"/>
    </row>
    <row r="20" ht="22.5" customHeight="1" spans="1:11">
      <c r="A20" s="14" t="s">
        <v>922</v>
      </c>
      <c r="B20" s="15" t="s">
        <v>1329</v>
      </c>
      <c r="C20" s="14" t="s">
        <v>1330</v>
      </c>
      <c r="D20" s="16">
        <v>0</v>
      </c>
      <c r="E20" s="17"/>
      <c r="F20" s="18"/>
      <c r="G20" s="18"/>
      <c r="H20" s="19"/>
      <c r="I20" s="29"/>
      <c r="J20" s="29"/>
      <c r="K20" s="29"/>
    </row>
    <row r="21" ht="22.5" customHeight="1" spans="1:11">
      <c r="A21" s="14"/>
      <c r="B21" s="20"/>
      <c r="C21" s="14" t="s">
        <v>1331</v>
      </c>
      <c r="D21" s="16">
        <v>0</v>
      </c>
      <c r="E21" s="17"/>
      <c r="F21" s="18"/>
      <c r="G21" s="18"/>
      <c r="H21" s="19"/>
      <c r="I21" s="29"/>
      <c r="J21" s="29"/>
      <c r="K21" s="29"/>
    </row>
    <row r="22" ht="22.5" customHeight="1" spans="1:11">
      <c r="A22" s="14"/>
      <c r="B22" s="20"/>
      <c r="C22" s="14" t="s">
        <v>1332</v>
      </c>
      <c r="D22" s="16">
        <f>D20-D21</f>
        <v>0</v>
      </c>
      <c r="E22" s="17" t="s">
        <v>703</v>
      </c>
      <c r="F22" s="22">
        <v>0</v>
      </c>
      <c r="G22" s="22">
        <v>0</v>
      </c>
      <c r="H22" s="23" t="s">
        <v>704</v>
      </c>
      <c r="I22" s="29"/>
      <c r="J22" s="29" t="s">
        <v>705</v>
      </c>
      <c r="K22" s="29"/>
    </row>
    <row r="23" ht="22.5" customHeight="1" spans="1:11">
      <c r="A23" s="14"/>
      <c r="B23" s="20"/>
      <c r="C23" s="14" t="s">
        <v>722</v>
      </c>
      <c r="D23" s="16">
        <v>0</v>
      </c>
      <c r="E23" s="17"/>
      <c r="F23" s="18"/>
      <c r="G23" s="18"/>
      <c r="H23" s="19"/>
      <c r="I23" s="29"/>
      <c r="J23" s="29"/>
      <c r="K23" s="29"/>
    </row>
    <row r="24" ht="22.5" customHeight="1" spans="1:11">
      <c r="A24" s="14"/>
      <c r="B24" s="21"/>
      <c r="C24" s="14" t="s">
        <v>1333</v>
      </c>
      <c r="D24" s="16">
        <f>D23-D21</f>
        <v>0</v>
      </c>
      <c r="E24" s="17" t="s">
        <v>703</v>
      </c>
      <c r="F24" s="22">
        <v>0</v>
      </c>
      <c r="G24" s="22">
        <v>0</v>
      </c>
      <c r="H24" s="23" t="s">
        <v>704</v>
      </c>
      <c r="I24" s="29"/>
      <c r="J24" s="29" t="s">
        <v>705</v>
      </c>
      <c r="K24" s="29"/>
    </row>
    <row r="25" ht="22.5" customHeight="1" spans="1:11">
      <c r="A25" s="14" t="s">
        <v>724</v>
      </c>
      <c r="B25" s="15" t="s">
        <v>1334</v>
      </c>
      <c r="C25" s="14" t="s">
        <v>726</v>
      </c>
      <c r="D25" s="16">
        <v>0</v>
      </c>
      <c r="E25" s="17"/>
      <c r="F25" s="88">
        <v>0</v>
      </c>
      <c r="G25" s="88">
        <v>0</v>
      </c>
      <c r="H25" s="19"/>
      <c r="I25" s="29"/>
      <c r="J25" s="29"/>
      <c r="K25" s="29"/>
    </row>
    <row r="26" ht="22.5" customHeight="1" spans="1:11">
      <c r="A26" s="14"/>
      <c r="B26" s="20"/>
      <c r="C26" s="14" t="s">
        <v>727</v>
      </c>
      <c r="D26" s="89">
        <v>0</v>
      </c>
      <c r="E26" s="17"/>
      <c r="F26" s="88">
        <v>0</v>
      </c>
      <c r="G26" s="88">
        <v>0</v>
      </c>
      <c r="H26" s="19"/>
      <c r="I26" s="29"/>
      <c r="J26" s="29"/>
      <c r="K26" s="29"/>
    </row>
    <row r="27" ht="22.5" customHeight="1" spans="1:11">
      <c r="A27" s="14"/>
      <c r="B27" s="21"/>
      <c r="C27" s="14" t="s">
        <v>1335</v>
      </c>
      <c r="D27" s="16">
        <f>D25-D26</f>
        <v>0</v>
      </c>
      <c r="E27" s="17" t="s">
        <v>703</v>
      </c>
      <c r="F27" s="22">
        <v>0</v>
      </c>
      <c r="G27" s="22">
        <v>0</v>
      </c>
      <c r="H27" s="23" t="s">
        <v>704</v>
      </c>
      <c r="I27" s="29"/>
      <c r="J27" s="29" t="s">
        <v>705</v>
      </c>
      <c r="K27" s="29"/>
    </row>
    <row r="28" ht="22.5" customHeight="1" spans="1:11">
      <c r="A28" s="90" t="s">
        <v>925</v>
      </c>
      <c r="B28" s="15" t="s">
        <v>926</v>
      </c>
      <c r="C28" s="14" t="s">
        <v>927</v>
      </c>
      <c r="D28" s="16">
        <v>0</v>
      </c>
      <c r="E28" s="17"/>
      <c r="F28" s="88">
        <v>0</v>
      </c>
      <c r="G28" s="88">
        <v>0</v>
      </c>
      <c r="H28" s="19"/>
      <c r="I28" s="29"/>
      <c r="J28" s="29"/>
      <c r="K28" s="29"/>
    </row>
    <row r="29" ht="22.5" customHeight="1" spans="1:11">
      <c r="A29" s="91"/>
      <c r="B29" s="20"/>
      <c r="C29" s="14" t="s">
        <v>928</v>
      </c>
      <c r="D29" s="89">
        <v>0</v>
      </c>
      <c r="E29" s="17"/>
      <c r="F29" s="88">
        <v>0</v>
      </c>
      <c r="G29" s="88">
        <v>0</v>
      </c>
      <c r="H29" s="19"/>
      <c r="I29" s="29"/>
      <c r="J29" s="29"/>
      <c r="K29" s="29"/>
    </row>
    <row r="30" ht="22.5" customHeight="1" spans="1:11">
      <c r="A30" s="92"/>
      <c r="B30" s="21"/>
      <c r="C30" s="14" t="s">
        <v>929</v>
      </c>
      <c r="D30" s="16">
        <f>D28-D29</f>
        <v>0</v>
      </c>
      <c r="E30" s="17" t="s">
        <v>703</v>
      </c>
      <c r="F30" s="22">
        <v>0</v>
      </c>
      <c r="G30" s="22">
        <v>0</v>
      </c>
      <c r="H30" s="23" t="s">
        <v>704</v>
      </c>
      <c r="I30" s="29"/>
      <c r="J30" s="29" t="s">
        <v>705</v>
      </c>
      <c r="K30" s="29"/>
    </row>
    <row r="31" ht="22.5" customHeight="1" spans="1:11">
      <c r="A31" s="14" t="s">
        <v>930</v>
      </c>
      <c r="B31" s="11" t="s">
        <v>730</v>
      </c>
      <c r="C31" s="14" t="s">
        <v>1336</v>
      </c>
      <c r="D31" s="16">
        <v>0</v>
      </c>
      <c r="E31" s="17"/>
      <c r="F31" s="18"/>
      <c r="G31" s="18"/>
      <c r="H31" s="19"/>
      <c r="I31" s="29"/>
      <c r="J31" s="29"/>
      <c r="K31" s="29"/>
    </row>
    <row r="32" ht="22.5" customHeight="1" spans="1:11">
      <c r="A32" s="14"/>
      <c r="B32" s="32"/>
      <c r="C32" s="14" t="s">
        <v>1337</v>
      </c>
      <c r="D32" s="16">
        <v>0</v>
      </c>
      <c r="E32" s="17"/>
      <c r="F32" s="18"/>
      <c r="G32" s="18"/>
      <c r="H32" s="19"/>
      <c r="I32" s="29"/>
      <c r="J32" s="29"/>
      <c r="K32" s="29"/>
    </row>
    <row r="33" ht="22.5" customHeight="1" spans="1:11">
      <c r="A33" s="14"/>
      <c r="B33" s="13"/>
      <c r="C33" s="14" t="s">
        <v>1333</v>
      </c>
      <c r="D33" s="16">
        <f>D31-D32</f>
        <v>0</v>
      </c>
      <c r="E33" s="17" t="s">
        <v>703</v>
      </c>
      <c r="F33" s="22">
        <v>0</v>
      </c>
      <c r="G33" s="22">
        <v>0</v>
      </c>
      <c r="H33" s="23" t="s">
        <v>704</v>
      </c>
      <c r="I33" s="29"/>
      <c r="J33" s="29" t="s">
        <v>705</v>
      </c>
      <c r="K33" s="29"/>
    </row>
    <row r="34" ht="22.5" customHeight="1" spans="1:11">
      <c r="A34" s="14" t="s">
        <v>741</v>
      </c>
      <c r="B34" s="15" t="s">
        <v>934</v>
      </c>
      <c r="C34" s="14" t="s">
        <v>743</v>
      </c>
      <c r="D34" s="16">
        <v>0</v>
      </c>
      <c r="E34" s="17"/>
      <c r="F34" s="18"/>
      <c r="G34" s="18"/>
      <c r="H34" s="19"/>
      <c r="I34" s="29"/>
      <c r="J34" s="29"/>
      <c r="K34" s="29"/>
    </row>
    <row r="35" ht="22.5" customHeight="1" spans="1:11">
      <c r="A35" s="14"/>
      <c r="B35" s="20"/>
      <c r="C35" s="14" t="s">
        <v>935</v>
      </c>
      <c r="D35" s="89">
        <v>0</v>
      </c>
      <c r="E35" s="17"/>
      <c r="F35" s="18"/>
      <c r="G35" s="18"/>
      <c r="H35" s="19"/>
      <c r="I35" s="29"/>
      <c r="J35" s="29"/>
      <c r="K35" s="29"/>
    </row>
    <row r="36" ht="22.5" customHeight="1" spans="1:11">
      <c r="A36" s="14"/>
      <c r="B36" s="20"/>
      <c r="C36" s="14" t="s">
        <v>936</v>
      </c>
      <c r="D36" s="16">
        <f>D34-D35</f>
        <v>0</v>
      </c>
      <c r="E36" s="17" t="s">
        <v>703</v>
      </c>
      <c r="F36" s="22">
        <v>0</v>
      </c>
      <c r="G36" s="22">
        <v>0</v>
      </c>
      <c r="H36" s="23" t="s">
        <v>704</v>
      </c>
      <c r="I36" s="29"/>
      <c r="J36" s="29" t="s">
        <v>705</v>
      </c>
      <c r="K36" s="29"/>
    </row>
    <row r="37" ht="22.5" customHeight="1" spans="1:11">
      <c r="A37" s="14"/>
      <c r="B37" s="20"/>
      <c r="C37" s="14" t="s">
        <v>748</v>
      </c>
      <c r="D37" s="16">
        <v>0</v>
      </c>
      <c r="E37" s="17"/>
      <c r="F37" s="18"/>
      <c r="G37" s="18"/>
      <c r="H37" s="19"/>
      <c r="I37" s="29"/>
      <c r="J37" s="29"/>
      <c r="K37" s="29"/>
    </row>
    <row r="38" ht="22.5" customHeight="1" spans="1:11">
      <c r="A38" s="14"/>
      <c r="B38" s="21"/>
      <c r="C38" s="14" t="s">
        <v>937</v>
      </c>
      <c r="D38" s="16">
        <f>D34-D37</f>
        <v>0</v>
      </c>
      <c r="E38" s="17" t="s">
        <v>703</v>
      </c>
      <c r="F38" s="22">
        <v>0</v>
      </c>
      <c r="G38" s="22">
        <v>0</v>
      </c>
      <c r="H38" s="23" t="s">
        <v>704</v>
      </c>
      <c r="I38" s="29"/>
      <c r="J38" s="29" t="s">
        <v>705</v>
      </c>
      <c r="K38" s="29"/>
    </row>
    <row r="39" ht="22.5" customHeight="1" spans="1:11">
      <c r="A39" s="14" t="s">
        <v>750</v>
      </c>
      <c r="B39" s="15" t="s">
        <v>934</v>
      </c>
      <c r="C39" s="14" t="s">
        <v>752</v>
      </c>
      <c r="D39" s="16">
        <v>0</v>
      </c>
      <c r="E39" s="17"/>
      <c r="F39" s="18"/>
      <c r="G39" s="18"/>
      <c r="H39" s="19"/>
      <c r="I39" s="29"/>
      <c r="J39" s="29"/>
      <c r="K39" s="29"/>
    </row>
    <row r="40" ht="22.5" customHeight="1" spans="1:11">
      <c r="A40" s="14"/>
      <c r="B40" s="20"/>
      <c r="C40" s="14" t="s">
        <v>941</v>
      </c>
      <c r="D40" s="89">
        <v>0</v>
      </c>
      <c r="E40" s="17"/>
      <c r="F40" s="18"/>
      <c r="G40" s="18"/>
      <c r="H40" s="19"/>
      <c r="I40" s="29"/>
      <c r="J40" s="29"/>
      <c r="K40" s="29"/>
    </row>
    <row r="41" ht="22.5" customHeight="1" spans="1:11">
      <c r="A41" s="14"/>
      <c r="B41" s="20"/>
      <c r="C41" s="14" t="s">
        <v>942</v>
      </c>
      <c r="D41" s="16">
        <f>D39-D40</f>
        <v>0</v>
      </c>
      <c r="E41" s="17" t="s">
        <v>703</v>
      </c>
      <c r="F41" s="22">
        <v>0</v>
      </c>
      <c r="G41" s="22">
        <v>0</v>
      </c>
      <c r="H41" s="23" t="s">
        <v>704</v>
      </c>
      <c r="I41" s="29"/>
      <c r="J41" s="29" t="s">
        <v>705</v>
      </c>
      <c r="K41" s="29"/>
    </row>
    <row r="42" ht="22.5" customHeight="1" spans="1:11">
      <c r="A42" s="14"/>
      <c r="B42" s="20"/>
      <c r="C42" s="14" t="s">
        <v>756</v>
      </c>
      <c r="D42" s="16">
        <v>0</v>
      </c>
      <c r="E42" s="17"/>
      <c r="F42" s="18"/>
      <c r="G42" s="18"/>
      <c r="H42" s="19"/>
      <c r="I42" s="29"/>
      <c r="J42" s="29"/>
      <c r="K42" s="29"/>
    </row>
    <row r="43" ht="22.5" customHeight="1" spans="1:11">
      <c r="A43" s="14"/>
      <c r="B43" s="21"/>
      <c r="C43" s="14" t="s">
        <v>943</v>
      </c>
      <c r="D43" s="16">
        <f>D39-D42</f>
        <v>0</v>
      </c>
      <c r="E43" s="17" t="s">
        <v>703</v>
      </c>
      <c r="F43" s="22">
        <v>0</v>
      </c>
      <c r="G43" s="22">
        <v>0</v>
      </c>
      <c r="H43" s="23" t="s">
        <v>704</v>
      </c>
      <c r="I43" s="29"/>
      <c r="J43" s="29" t="s">
        <v>705</v>
      </c>
      <c r="K43" s="29"/>
    </row>
    <row r="44" ht="22.5" customHeight="1" spans="1:11">
      <c r="A44" s="33" t="s">
        <v>758</v>
      </c>
      <c r="B44" s="33"/>
      <c r="C44" s="33"/>
      <c r="D44" s="34"/>
      <c r="E44" s="35"/>
      <c r="F44" s="34"/>
      <c r="G44" s="34"/>
      <c r="H44" s="36"/>
      <c r="I44" s="81"/>
      <c r="J44" s="81"/>
      <c r="K44" s="81"/>
    </row>
    <row r="45" ht="22.5" customHeight="1" spans="1:11">
      <c r="A45" s="28" t="s">
        <v>759</v>
      </c>
      <c r="B45" s="15" t="s">
        <v>760</v>
      </c>
      <c r="C45" s="14" t="s">
        <v>761</v>
      </c>
      <c r="D45" s="16">
        <v>0</v>
      </c>
      <c r="E45" s="17"/>
      <c r="F45" s="18"/>
      <c r="G45" s="18"/>
      <c r="H45" s="19"/>
      <c r="I45" s="29"/>
      <c r="J45" s="29"/>
      <c r="K45" s="29"/>
    </row>
    <row r="46" ht="22.5" customHeight="1" spans="1:11">
      <c r="A46" s="28"/>
      <c r="B46" s="20"/>
      <c r="C46" s="14" t="s">
        <v>762</v>
      </c>
      <c r="D46" s="16">
        <v>0</v>
      </c>
      <c r="E46" s="17"/>
      <c r="F46" s="18"/>
      <c r="G46" s="18"/>
      <c r="H46" s="19"/>
      <c r="I46" s="29"/>
      <c r="J46" s="29"/>
      <c r="K46" s="29"/>
    </row>
    <row r="47" ht="22.5" customHeight="1" spans="1:11">
      <c r="A47" s="28"/>
      <c r="B47" s="20"/>
      <c r="C47" s="14" t="s">
        <v>763</v>
      </c>
      <c r="D47" s="16">
        <f>IF(D45=0,0,D46/D45)*100</f>
        <v>0</v>
      </c>
      <c r="E47" s="17" t="s">
        <v>703</v>
      </c>
      <c r="F47" s="22">
        <v>95</v>
      </c>
      <c r="G47" s="22">
        <v>105</v>
      </c>
      <c r="H47" s="23" t="s">
        <v>704</v>
      </c>
      <c r="I47" s="29"/>
      <c r="J47" s="29" t="s">
        <v>705</v>
      </c>
      <c r="K47" s="29"/>
    </row>
    <row r="48" ht="22.5" customHeight="1" spans="1:11">
      <c r="A48" s="28"/>
      <c r="B48" s="20"/>
      <c r="C48" s="14" t="s">
        <v>764</v>
      </c>
      <c r="D48" s="16">
        <v>0</v>
      </c>
      <c r="E48" s="17"/>
      <c r="F48" s="18"/>
      <c r="G48" s="18"/>
      <c r="H48" s="19"/>
      <c r="I48" s="29"/>
      <c r="J48" s="29"/>
      <c r="K48" s="29"/>
    </row>
    <row r="49" ht="22.5" customHeight="1" spans="1:11">
      <c r="A49" s="28"/>
      <c r="B49" s="21"/>
      <c r="C49" s="14" t="s">
        <v>765</v>
      </c>
      <c r="D49" s="16">
        <f>IF(D48=0,0,D46/D48-1)*100</f>
        <v>0</v>
      </c>
      <c r="E49" s="17" t="s">
        <v>703</v>
      </c>
      <c r="F49" s="24">
        <v>5</v>
      </c>
      <c r="G49" s="24">
        <v>20</v>
      </c>
      <c r="H49" s="23" t="s">
        <v>704</v>
      </c>
      <c r="I49" s="29"/>
      <c r="J49" s="29" t="s">
        <v>705</v>
      </c>
      <c r="K49" s="29"/>
    </row>
    <row r="50" ht="22.5" customHeight="1" spans="1:11">
      <c r="A50" s="28" t="s">
        <v>1338</v>
      </c>
      <c r="B50" s="15" t="s">
        <v>1339</v>
      </c>
      <c r="C50" s="14" t="s">
        <v>761</v>
      </c>
      <c r="D50" s="16">
        <v>0</v>
      </c>
      <c r="E50" s="17"/>
      <c r="F50" s="18"/>
      <c r="G50" s="18"/>
      <c r="H50" s="19"/>
      <c r="I50" s="29"/>
      <c r="J50" s="29"/>
      <c r="K50" s="29"/>
    </row>
    <row r="51" ht="22.5" customHeight="1" spans="1:11">
      <c r="A51" s="28"/>
      <c r="B51" s="20"/>
      <c r="C51" s="14" t="s">
        <v>762</v>
      </c>
      <c r="D51" s="16">
        <v>0</v>
      </c>
      <c r="E51" s="17"/>
      <c r="F51" s="18"/>
      <c r="G51" s="18"/>
      <c r="H51" s="19"/>
      <c r="I51" s="29"/>
      <c r="J51" s="29"/>
      <c r="K51" s="29"/>
    </row>
    <row r="52" ht="22.5" customHeight="1" spans="1:11">
      <c r="A52" s="28"/>
      <c r="B52" s="20"/>
      <c r="C52" s="14" t="s">
        <v>763</v>
      </c>
      <c r="D52" s="16">
        <f>IF(D50=0,0,D51/D50)*100</f>
        <v>0</v>
      </c>
      <c r="E52" s="17" t="s">
        <v>703</v>
      </c>
      <c r="F52" s="22">
        <v>95</v>
      </c>
      <c r="G52" s="22">
        <v>105</v>
      </c>
      <c r="H52" s="23" t="s">
        <v>704</v>
      </c>
      <c r="I52" s="29"/>
      <c r="J52" s="29" t="s">
        <v>705</v>
      </c>
      <c r="K52" s="29"/>
    </row>
    <row r="53" ht="22.5" customHeight="1" spans="1:11">
      <c r="A53" s="28"/>
      <c r="B53" s="20"/>
      <c r="C53" s="14" t="s">
        <v>764</v>
      </c>
      <c r="D53" s="16">
        <v>0</v>
      </c>
      <c r="E53" s="17"/>
      <c r="F53" s="18"/>
      <c r="G53" s="18"/>
      <c r="H53" s="19"/>
      <c r="I53" s="29"/>
      <c r="J53" s="29"/>
      <c r="K53" s="29"/>
    </row>
    <row r="54" ht="22.5" customHeight="1" spans="1:11">
      <c r="A54" s="28"/>
      <c r="B54" s="21"/>
      <c r="C54" s="14" t="s">
        <v>765</v>
      </c>
      <c r="D54" s="16">
        <f>IF(D53=0,0,D51/D53-1)*100</f>
        <v>0</v>
      </c>
      <c r="E54" s="17" t="s">
        <v>703</v>
      </c>
      <c r="F54" s="22">
        <v>5</v>
      </c>
      <c r="G54" s="22">
        <v>20</v>
      </c>
      <c r="H54" s="23" t="s">
        <v>704</v>
      </c>
      <c r="I54" s="29"/>
      <c r="J54" s="29" t="s">
        <v>705</v>
      </c>
      <c r="K54" s="29"/>
    </row>
    <row r="55" ht="22.5" customHeight="1" spans="1:11">
      <c r="A55" s="28" t="s">
        <v>781</v>
      </c>
      <c r="B55" s="15" t="s">
        <v>1272</v>
      </c>
      <c r="C55" s="14" t="s">
        <v>761</v>
      </c>
      <c r="D55" s="16">
        <v>0</v>
      </c>
      <c r="E55" s="17"/>
      <c r="F55" s="18"/>
      <c r="G55" s="18"/>
      <c r="H55" s="19"/>
      <c r="I55" s="29"/>
      <c r="J55" s="29"/>
      <c r="K55" s="29"/>
    </row>
    <row r="56" ht="22.5" customHeight="1" spans="1:11">
      <c r="A56" s="28"/>
      <c r="B56" s="20"/>
      <c r="C56" s="14" t="s">
        <v>762</v>
      </c>
      <c r="D56" s="16">
        <v>0</v>
      </c>
      <c r="E56" s="17" t="s">
        <v>703</v>
      </c>
      <c r="F56" s="22">
        <v>0</v>
      </c>
      <c r="G56" s="22">
        <v>0</v>
      </c>
      <c r="H56" s="23" t="s">
        <v>704</v>
      </c>
      <c r="I56" s="29"/>
      <c r="J56" s="29" t="s">
        <v>705</v>
      </c>
      <c r="K56" s="29"/>
    </row>
    <row r="57" ht="22.5" customHeight="1" spans="1:11">
      <c r="A57" s="28"/>
      <c r="B57" s="21"/>
      <c r="C57" s="14" t="s">
        <v>763</v>
      </c>
      <c r="D57" s="16">
        <f>IF(D55=0,0,D56/D55)*100</f>
        <v>0</v>
      </c>
      <c r="E57" s="17" t="s">
        <v>703</v>
      </c>
      <c r="F57" s="22">
        <v>95</v>
      </c>
      <c r="G57" s="22">
        <v>105</v>
      </c>
      <c r="H57" s="23" t="s">
        <v>704</v>
      </c>
      <c r="I57" s="29"/>
      <c r="J57" s="29" t="s">
        <v>705</v>
      </c>
      <c r="K57" s="29"/>
    </row>
    <row r="58" ht="22.5" customHeight="1" spans="1:11">
      <c r="A58" s="28" t="s">
        <v>788</v>
      </c>
      <c r="B58" s="15" t="s">
        <v>1340</v>
      </c>
      <c r="C58" s="14" t="s">
        <v>761</v>
      </c>
      <c r="D58" s="16">
        <v>0</v>
      </c>
      <c r="E58" s="17"/>
      <c r="F58" s="18"/>
      <c r="G58" s="18"/>
      <c r="H58" s="19"/>
      <c r="I58" s="29"/>
      <c r="J58" s="29"/>
      <c r="K58" s="29"/>
    </row>
    <row r="59" ht="22.5" customHeight="1" spans="1:11">
      <c r="A59" s="28"/>
      <c r="B59" s="20"/>
      <c r="C59" s="14" t="s">
        <v>762</v>
      </c>
      <c r="D59" s="16">
        <v>0</v>
      </c>
      <c r="E59" s="17"/>
      <c r="F59" s="18"/>
      <c r="G59" s="18"/>
      <c r="H59" s="19"/>
      <c r="I59" s="29"/>
      <c r="J59" s="29"/>
      <c r="K59" s="29"/>
    </row>
    <row r="60" ht="22.5" customHeight="1" spans="1:11">
      <c r="A60" s="28"/>
      <c r="B60" s="20"/>
      <c r="C60" s="14" t="s">
        <v>763</v>
      </c>
      <c r="D60" s="16">
        <f>IF(D58=0,0,D59/D58)*100</f>
        <v>0</v>
      </c>
      <c r="E60" s="17" t="s">
        <v>703</v>
      </c>
      <c r="F60" s="22">
        <v>95</v>
      </c>
      <c r="G60" s="22">
        <v>105</v>
      </c>
      <c r="H60" s="23" t="s">
        <v>704</v>
      </c>
      <c r="I60" s="29"/>
      <c r="J60" s="29" t="s">
        <v>705</v>
      </c>
      <c r="K60" s="29"/>
    </row>
    <row r="61" ht="22.5" customHeight="1" spans="1:11">
      <c r="A61" s="28"/>
      <c r="B61" s="20"/>
      <c r="C61" s="14" t="s">
        <v>764</v>
      </c>
      <c r="D61" s="16">
        <v>0</v>
      </c>
      <c r="E61" s="17"/>
      <c r="F61" s="18"/>
      <c r="G61" s="18"/>
      <c r="H61" s="19"/>
      <c r="I61" s="29"/>
      <c r="J61" s="29"/>
      <c r="K61" s="29"/>
    </row>
    <row r="62" ht="22.5" customHeight="1" spans="1:11">
      <c r="A62" s="28"/>
      <c r="B62" s="21"/>
      <c r="C62" s="14" t="s">
        <v>765</v>
      </c>
      <c r="D62" s="16">
        <f>IF(D61=0,0,D59/D61-1)*100</f>
        <v>0</v>
      </c>
      <c r="E62" s="17" t="s">
        <v>703</v>
      </c>
      <c r="F62" s="22">
        <v>-30</v>
      </c>
      <c r="G62" s="22">
        <v>30</v>
      </c>
      <c r="H62" s="23" t="s">
        <v>704</v>
      </c>
      <c r="I62" s="29"/>
      <c r="J62" s="29" t="s">
        <v>705</v>
      </c>
      <c r="K62" s="29"/>
    </row>
    <row r="63" ht="22.5" customHeight="1" spans="1:11">
      <c r="A63" s="28" t="s">
        <v>790</v>
      </c>
      <c r="B63" s="15" t="s">
        <v>760</v>
      </c>
      <c r="C63" s="14" t="s">
        <v>761</v>
      </c>
      <c r="D63" s="16">
        <v>0</v>
      </c>
      <c r="E63" s="17"/>
      <c r="F63" s="18"/>
      <c r="G63" s="18"/>
      <c r="H63" s="19"/>
      <c r="I63" s="29"/>
      <c r="J63" s="29"/>
      <c r="K63" s="29"/>
    </row>
    <row r="64" ht="22.5" customHeight="1" spans="1:11">
      <c r="A64" s="28"/>
      <c r="B64" s="20"/>
      <c r="C64" s="14" t="s">
        <v>762</v>
      </c>
      <c r="D64" s="16">
        <v>0</v>
      </c>
      <c r="E64" s="17"/>
      <c r="F64" s="18"/>
      <c r="G64" s="18"/>
      <c r="H64" s="19"/>
      <c r="I64" s="29"/>
      <c r="J64" s="29"/>
      <c r="K64" s="29"/>
    </row>
    <row r="65" ht="22.5" customHeight="1" spans="1:11">
      <c r="A65" s="28"/>
      <c r="B65" s="20"/>
      <c r="C65" s="14" t="s">
        <v>763</v>
      </c>
      <c r="D65" s="16">
        <f>IF(D63=0,0,D64/D63)*100</f>
        <v>0</v>
      </c>
      <c r="E65" s="17" t="s">
        <v>703</v>
      </c>
      <c r="F65" s="22">
        <v>95</v>
      </c>
      <c r="G65" s="22">
        <v>105</v>
      </c>
      <c r="H65" s="23" t="s">
        <v>704</v>
      </c>
      <c r="I65" s="29"/>
      <c r="J65" s="29" t="s">
        <v>705</v>
      </c>
      <c r="K65" s="29"/>
    </row>
    <row r="66" ht="22.5" customHeight="1" spans="1:11">
      <c r="A66" s="28"/>
      <c r="B66" s="20"/>
      <c r="C66" s="14" t="s">
        <v>764</v>
      </c>
      <c r="D66" s="16">
        <v>0</v>
      </c>
      <c r="E66" s="17"/>
      <c r="F66" s="18"/>
      <c r="G66" s="18"/>
      <c r="H66" s="19"/>
      <c r="I66" s="29"/>
      <c r="J66" s="29"/>
      <c r="K66" s="29"/>
    </row>
    <row r="67" ht="22.5" customHeight="1" spans="1:11">
      <c r="A67" s="28"/>
      <c r="B67" s="21"/>
      <c r="C67" s="14" t="s">
        <v>765</v>
      </c>
      <c r="D67" s="16">
        <f>IF(D66=0,0,D64/D66-1)*100</f>
        <v>0</v>
      </c>
      <c r="E67" s="17" t="s">
        <v>703</v>
      </c>
      <c r="F67" s="22">
        <v>0</v>
      </c>
      <c r="G67" s="22">
        <v>20</v>
      </c>
      <c r="H67" s="23" t="s">
        <v>704</v>
      </c>
      <c r="I67" s="29"/>
      <c r="J67" s="29" t="s">
        <v>705</v>
      </c>
      <c r="K67" s="29"/>
    </row>
    <row r="68" ht="22.5" customHeight="1" spans="1:11">
      <c r="A68" s="28" t="s">
        <v>1341</v>
      </c>
      <c r="B68" s="15" t="s">
        <v>1342</v>
      </c>
      <c r="C68" s="14" t="s">
        <v>761</v>
      </c>
      <c r="D68" s="16">
        <v>0</v>
      </c>
      <c r="E68" s="17"/>
      <c r="F68" s="18"/>
      <c r="G68" s="18"/>
      <c r="H68" s="19"/>
      <c r="I68" s="29"/>
      <c r="J68" s="29"/>
      <c r="K68" s="29"/>
    </row>
    <row r="69" ht="22.5" customHeight="1" spans="1:11">
      <c r="A69" s="28"/>
      <c r="B69" s="20"/>
      <c r="C69" s="14" t="s">
        <v>762</v>
      </c>
      <c r="D69" s="16">
        <v>0</v>
      </c>
      <c r="E69" s="17"/>
      <c r="F69" s="18"/>
      <c r="G69" s="18"/>
      <c r="H69" s="19"/>
      <c r="I69" s="29"/>
      <c r="J69" s="29"/>
      <c r="K69" s="29"/>
    </row>
    <row r="70" ht="22.5" customHeight="1" spans="1:11">
      <c r="A70" s="28"/>
      <c r="B70" s="20"/>
      <c r="C70" s="14" t="s">
        <v>763</v>
      </c>
      <c r="D70" s="16">
        <f>IF(D68=0,0,D69/D68)*100</f>
        <v>0</v>
      </c>
      <c r="E70" s="17" t="s">
        <v>703</v>
      </c>
      <c r="F70" s="22">
        <v>95</v>
      </c>
      <c r="G70" s="22">
        <v>105</v>
      </c>
      <c r="H70" s="23" t="s">
        <v>704</v>
      </c>
      <c r="I70" s="29"/>
      <c r="J70" s="29" t="s">
        <v>705</v>
      </c>
      <c r="K70" s="29"/>
    </row>
    <row r="71" ht="22.5" customHeight="1" spans="1:11">
      <c r="A71" s="28"/>
      <c r="B71" s="20"/>
      <c r="C71" s="14" t="s">
        <v>764</v>
      </c>
      <c r="D71" s="16">
        <v>0</v>
      </c>
      <c r="E71" s="17"/>
      <c r="F71" s="18"/>
      <c r="G71" s="18"/>
      <c r="H71" s="19"/>
      <c r="I71" s="29"/>
      <c r="J71" s="29"/>
      <c r="K71" s="29"/>
    </row>
    <row r="72" ht="22.5" customHeight="1" spans="1:11">
      <c r="A72" s="28"/>
      <c r="B72" s="21"/>
      <c r="C72" s="14" t="s">
        <v>765</v>
      </c>
      <c r="D72" s="16">
        <f>IF(D71=0,0,D69/D71-1)*100</f>
        <v>0</v>
      </c>
      <c r="E72" s="17" t="s">
        <v>703</v>
      </c>
      <c r="F72" s="22">
        <v>-10</v>
      </c>
      <c r="G72" s="22">
        <v>20</v>
      </c>
      <c r="H72" s="23" t="s">
        <v>704</v>
      </c>
      <c r="I72" s="29"/>
      <c r="J72" s="29" t="s">
        <v>705</v>
      </c>
      <c r="K72" s="29"/>
    </row>
    <row r="73" ht="22.5" customHeight="1" spans="1:11">
      <c r="A73" s="28" t="s">
        <v>1343</v>
      </c>
      <c r="B73" s="15" t="s">
        <v>1344</v>
      </c>
      <c r="C73" s="14" t="s">
        <v>761</v>
      </c>
      <c r="D73" s="16">
        <v>0</v>
      </c>
      <c r="E73" s="17"/>
      <c r="F73" s="18"/>
      <c r="G73" s="18"/>
      <c r="H73" s="19"/>
      <c r="I73" s="29"/>
      <c r="J73" s="29"/>
      <c r="K73" s="29"/>
    </row>
    <row r="74" ht="22.5" customHeight="1" spans="1:11">
      <c r="A74" s="28"/>
      <c r="B74" s="20"/>
      <c r="C74" s="14" t="s">
        <v>762</v>
      </c>
      <c r="D74" s="16">
        <v>0</v>
      </c>
      <c r="E74" s="17"/>
      <c r="F74" s="18"/>
      <c r="G74" s="18"/>
      <c r="H74" s="19"/>
      <c r="I74" s="29"/>
      <c r="J74" s="29"/>
      <c r="K74" s="29"/>
    </row>
    <row r="75" ht="22.5" customHeight="1" spans="1:11">
      <c r="A75" s="28"/>
      <c r="B75" s="20"/>
      <c r="C75" s="14" t="s">
        <v>763</v>
      </c>
      <c r="D75" s="16">
        <f>IF(D73=0,0,D74/D73)*100</f>
        <v>0</v>
      </c>
      <c r="E75" s="17" t="s">
        <v>703</v>
      </c>
      <c r="F75" s="22">
        <v>95</v>
      </c>
      <c r="G75" s="22">
        <v>105</v>
      </c>
      <c r="H75" s="23" t="s">
        <v>704</v>
      </c>
      <c r="I75" s="29"/>
      <c r="J75" s="29" t="s">
        <v>705</v>
      </c>
      <c r="K75" s="29"/>
    </row>
    <row r="76" ht="22.5" customHeight="1" spans="1:11">
      <c r="A76" s="28"/>
      <c r="B76" s="20"/>
      <c r="C76" s="14" t="s">
        <v>764</v>
      </c>
      <c r="D76" s="16">
        <v>0</v>
      </c>
      <c r="E76" s="17"/>
      <c r="F76" s="18"/>
      <c r="G76" s="18"/>
      <c r="H76" s="19"/>
      <c r="I76" s="29"/>
      <c r="J76" s="29"/>
      <c r="K76" s="29"/>
    </row>
    <row r="77" ht="22.5" customHeight="1" spans="1:11">
      <c r="A77" s="28"/>
      <c r="B77" s="21"/>
      <c r="C77" s="14" t="s">
        <v>765</v>
      </c>
      <c r="D77" s="16">
        <f>IF(D76=0,0,D74/D76-1)*100</f>
        <v>0</v>
      </c>
      <c r="E77" s="17" t="s">
        <v>703</v>
      </c>
      <c r="F77" s="22">
        <v>-10</v>
      </c>
      <c r="G77" s="22">
        <v>20</v>
      </c>
      <c r="H77" s="23" t="s">
        <v>704</v>
      </c>
      <c r="I77" s="29"/>
      <c r="J77" s="29" t="s">
        <v>705</v>
      </c>
      <c r="K77" s="29"/>
    </row>
    <row r="78" ht="22.5" customHeight="1" spans="1:11">
      <c r="A78" s="15" t="s">
        <v>1345</v>
      </c>
      <c r="B78" s="15" t="s">
        <v>1346</v>
      </c>
      <c r="C78" s="14" t="s">
        <v>761</v>
      </c>
      <c r="D78" s="16">
        <v>0</v>
      </c>
      <c r="E78" s="17"/>
      <c r="F78" s="18"/>
      <c r="G78" s="18"/>
      <c r="H78" s="19"/>
      <c r="I78" s="29"/>
      <c r="J78" s="29"/>
      <c r="K78" s="29"/>
    </row>
    <row r="79" ht="22.5" customHeight="1" spans="1:11">
      <c r="A79" s="20"/>
      <c r="B79" s="20"/>
      <c r="C79" s="14" t="s">
        <v>762</v>
      </c>
      <c r="D79" s="16">
        <v>0</v>
      </c>
      <c r="E79" s="17"/>
      <c r="F79" s="18"/>
      <c r="G79" s="18"/>
      <c r="H79" s="19"/>
      <c r="I79" s="29"/>
      <c r="J79" s="29"/>
      <c r="K79" s="29"/>
    </row>
    <row r="80" ht="22.5" customHeight="1" spans="1:11">
      <c r="A80" s="20"/>
      <c r="B80" s="20"/>
      <c r="C80" s="14" t="s">
        <v>763</v>
      </c>
      <c r="D80" s="16">
        <f>IF(D78=0,0,D79/D78)*100</f>
        <v>0</v>
      </c>
      <c r="E80" s="17" t="s">
        <v>703</v>
      </c>
      <c r="F80" s="22">
        <v>95</v>
      </c>
      <c r="G80" s="22">
        <v>105</v>
      </c>
      <c r="H80" s="23" t="s">
        <v>704</v>
      </c>
      <c r="I80" s="29"/>
      <c r="J80" s="29" t="s">
        <v>705</v>
      </c>
      <c r="K80" s="29"/>
    </row>
    <row r="81" ht="22.5" customHeight="1" spans="1:11">
      <c r="A81" s="20"/>
      <c r="B81" s="20"/>
      <c r="C81" s="14" t="s">
        <v>764</v>
      </c>
      <c r="D81" s="16">
        <v>0</v>
      </c>
      <c r="E81" s="17"/>
      <c r="F81" s="18"/>
      <c r="G81" s="18"/>
      <c r="H81" s="19"/>
      <c r="I81" s="29"/>
      <c r="J81" s="29"/>
      <c r="K81" s="29"/>
    </row>
    <row r="82" ht="22.5" customHeight="1" spans="1:11">
      <c r="A82" s="21"/>
      <c r="B82" s="21"/>
      <c r="C82" s="14" t="s">
        <v>765</v>
      </c>
      <c r="D82" s="16">
        <f>IF(D81=0,0,D79/D81-1)*100</f>
        <v>0</v>
      </c>
      <c r="E82" s="17" t="s">
        <v>703</v>
      </c>
      <c r="F82" s="22">
        <v>-20</v>
      </c>
      <c r="G82" s="22">
        <v>20</v>
      </c>
      <c r="H82" s="23" t="s">
        <v>704</v>
      </c>
      <c r="I82" s="29"/>
      <c r="J82" s="29" t="s">
        <v>705</v>
      </c>
      <c r="K82" s="29"/>
    </row>
    <row r="83" ht="22.5" customHeight="1" spans="1:11">
      <c r="A83" s="28" t="s">
        <v>1347</v>
      </c>
      <c r="B83" s="15" t="s">
        <v>1348</v>
      </c>
      <c r="C83" s="14" t="s">
        <v>761</v>
      </c>
      <c r="D83" s="16">
        <v>0</v>
      </c>
      <c r="E83" s="17"/>
      <c r="F83" s="18"/>
      <c r="G83" s="18"/>
      <c r="H83" s="19"/>
      <c r="I83" s="29"/>
      <c r="J83" s="29"/>
      <c r="K83" s="29"/>
    </row>
    <row r="84" ht="22.5" customHeight="1" spans="1:11">
      <c r="A84" s="28"/>
      <c r="B84" s="20"/>
      <c r="C84" s="14" t="s">
        <v>762</v>
      </c>
      <c r="D84" s="16">
        <v>0</v>
      </c>
      <c r="E84" s="17"/>
      <c r="F84" s="18"/>
      <c r="G84" s="18"/>
      <c r="H84" s="19"/>
      <c r="I84" s="29"/>
      <c r="J84" s="29"/>
      <c r="K84" s="29"/>
    </row>
    <row r="85" ht="22.5" customHeight="1" spans="1:11">
      <c r="A85" s="28"/>
      <c r="B85" s="20"/>
      <c r="C85" s="14" t="s">
        <v>763</v>
      </c>
      <c r="D85" s="16">
        <f>IF(D83=0,0,D84/D83)*100</f>
        <v>0</v>
      </c>
      <c r="E85" s="17" t="s">
        <v>703</v>
      </c>
      <c r="F85" s="22">
        <v>95</v>
      </c>
      <c r="G85" s="22">
        <v>105</v>
      </c>
      <c r="H85" s="23" t="s">
        <v>704</v>
      </c>
      <c r="I85" s="29"/>
      <c r="J85" s="29" t="s">
        <v>705</v>
      </c>
      <c r="K85" s="29"/>
    </row>
    <row r="86" ht="22.5" customHeight="1" spans="1:11">
      <c r="A86" s="28"/>
      <c r="B86" s="20"/>
      <c r="C86" s="14" t="s">
        <v>764</v>
      </c>
      <c r="D86" s="16">
        <v>0</v>
      </c>
      <c r="E86" s="17"/>
      <c r="F86" s="18"/>
      <c r="G86" s="18"/>
      <c r="H86" s="19"/>
      <c r="I86" s="29"/>
      <c r="J86" s="29"/>
      <c r="K86" s="29"/>
    </row>
    <row r="87" ht="22.5" customHeight="1" spans="1:11">
      <c r="A87" s="28"/>
      <c r="B87" s="21"/>
      <c r="C87" s="14" t="s">
        <v>765</v>
      </c>
      <c r="D87" s="16">
        <f>IF(D86=0,0,D84/D86-1)*100</f>
        <v>0</v>
      </c>
      <c r="E87" s="17" t="s">
        <v>703</v>
      </c>
      <c r="F87" s="22">
        <v>-20</v>
      </c>
      <c r="G87" s="22">
        <v>20</v>
      </c>
      <c r="H87" s="23" t="s">
        <v>704</v>
      </c>
      <c r="I87" s="29"/>
      <c r="J87" s="29" t="s">
        <v>705</v>
      </c>
      <c r="K87" s="29"/>
    </row>
    <row r="88" ht="22.5" customHeight="1" spans="1:11">
      <c r="A88" s="90" t="s">
        <v>1349</v>
      </c>
      <c r="B88" s="15" t="s">
        <v>1350</v>
      </c>
      <c r="C88" s="14" t="s">
        <v>761</v>
      </c>
      <c r="D88" s="16">
        <v>0</v>
      </c>
      <c r="E88" s="17"/>
      <c r="F88" s="18"/>
      <c r="G88" s="18"/>
      <c r="H88" s="19"/>
      <c r="I88" s="29"/>
      <c r="J88" s="29"/>
      <c r="K88" s="29"/>
    </row>
    <row r="89" ht="22.5" customHeight="1" spans="1:11">
      <c r="A89" s="96"/>
      <c r="B89" s="20"/>
      <c r="C89" s="14" t="s">
        <v>762</v>
      </c>
      <c r="D89" s="16">
        <v>0</v>
      </c>
      <c r="E89" s="17"/>
      <c r="F89" s="18"/>
      <c r="G89" s="18"/>
      <c r="H89" s="19"/>
      <c r="I89" s="29"/>
      <c r="J89" s="29"/>
      <c r="K89" s="29"/>
    </row>
    <row r="90" ht="22.5" customHeight="1" spans="1:11">
      <c r="A90" s="96"/>
      <c r="B90" s="20"/>
      <c r="C90" s="14" t="s">
        <v>763</v>
      </c>
      <c r="D90" s="16">
        <f>IF(D88=0,0,D89/D88)*100</f>
        <v>0</v>
      </c>
      <c r="E90" s="17" t="s">
        <v>703</v>
      </c>
      <c r="F90" s="22">
        <v>95</v>
      </c>
      <c r="G90" s="22">
        <v>105</v>
      </c>
      <c r="H90" s="23" t="s">
        <v>704</v>
      </c>
      <c r="I90" s="29"/>
      <c r="J90" s="29" t="s">
        <v>705</v>
      </c>
      <c r="K90" s="29"/>
    </row>
    <row r="91" ht="22.5" customHeight="1" spans="1:11">
      <c r="A91" s="96"/>
      <c r="B91" s="20"/>
      <c r="C91" s="14" t="s">
        <v>764</v>
      </c>
      <c r="D91" s="16">
        <v>0</v>
      </c>
      <c r="E91" s="17"/>
      <c r="F91" s="18"/>
      <c r="G91" s="18"/>
      <c r="H91" s="19"/>
      <c r="I91" s="29"/>
      <c r="J91" s="29"/>
      <c r="K91" s="29"/>
    </row>
    <row r="92" ht="22.5" customHeight="1" spans="1:11">
      <c r="A92" s="97"/>
      <c r="B92" s="21"/>
      <c r="C92" s="14" t="s">
        <v>765</v>
      </c>
      <c r="D92" s="16">
        <f>IF(D91=0,0,D89/D91-1)*100</f>
        <v>0</v>
      </c>
      <c r="E92" s="17" t="s">
        <v>703</v>
      </c>
      <c r="F92" s="22">
        <v>-20</v>
      </c>
      <c r="G92" s="22">
        <v>20</v>
      </c>
      <c r="H92" s="23" t="s">
        <v>704</v>
      </c>
      <c r="I92" s="29"/>
      <c r="J92" s="29" t="s">
        <v>705</v>
      </c>
      <c r="K92" s="29"/>
    </row>
    <row r="93" ht="22.5" customHeight="1" spans="1:11">
      <c r="A93" s="28" t="s">
        <v>1351</v>
      </c>
      <c r="B93" s="15" t="s">
        <v>1352</v>
      </c>
      <c r="C93" s="14" t="s">
        <v>762</v>
      </c>
      <c r="D93" s="16">
        <v>0</v>
      </c>
      <c r="E93" s="17"/>
      <c r="F93" s="18"/>
      <c r="G93" s="18"/>
      <c r="H93" s="19"/>
      <c r="I93" s="29"/>
      <c r="J93" s="29"/>
      <c r="K93" s="29"/>
    </row>
    <row r="94" ht="22.5" customHeight="1" spans="1:11">
      <c r="A94" s="28"/>
      <c r="B94" s="20"/>
      <c r="C94" s="14" t="s">
        <v>764</v>
      </c>
      <c r="D94" s="16">
        <v>0</v>
      </c>
      <c r="E94" s="17"/>
      <c r="F94" s="18"/>
      <c r="G94" s="18"/>
      <c r="H94" s="19"/>
      <c r="I94" s="29"/>
      <c r="J94" s="29"/>
      <c r="K94" s="29"/>
    </row>
    <row r="95" ht="22.5" customHeight="1" spans="1:11">
      <c r="A95" s="28"/>
      <c r="B95" s="21"/>
      <c r="C95" s="14" t="s">
        <v>765</v>
      </c>
      <c r="D95" s="16">
        <f>IF(D94=0,0,D93/D94-1)*100</f>
        <v>0</v>
      </c>
      <c r="E95" s="17" t="s">
        <v>703</v>
      </c>
      <c r="F95" s="22">
        <v>-20</v>
      </c>
      <c r="G95" s="22">
        <v>20</v>
      </c>
      <c r="H95" s="23" t="s">
        <v>704</v>
      </c>
      <c r="I95" s="29"/>
      <c r="J95" s="29" t="s">
        <v>705</v>
      </c>
      <c r="K95" s="29"/>
    </row>
    <row r="96" ht="22.5" customHeight="1" spans="1:11">
      <c r="A96" s="28" t="s">
        <v>1353</v>
      </c>
      <c r="B96" s="15" t="s">
        <v>1354</v>
      </c>
      <c r="C96" s="14" t="s">
        <v>762</v>
      </c>
      <c r="D96" s="89">
        <v>0</v>
      </c>
      <c r="E96" s="17"/>
      <c r="F96" s="18"/>
      <c r="G96" s="18"/>
      <c r="H96" s="19"/>
      <c r="I96" s="29"/>
      <c r="J96" s="29"/>
      <c r="K96" s="29"/>
    </row>
    <row r="97" ht="22.5" customHeight="1" spans="1:11">
      <c r="A97" s="28"/>
      <c r="B97" s="20"/>
      <c r="C97" s="14" t="s">
        <v>764</v>
      </c>
      <c r="D97" s="16">
        <v>0</v>
      </c>
      <c r="E97" s="17"/>
      <c r="F97" s="18"/>
      <c r="G97" s="18"/>
      <c r="H97" s="19"/>
      <c r="I97" s="29"/>
      <c r="J97" s="29"/>
      <c r="K97" s="29"/>
    </row>
    <row r="98" ht="22.5" customHeight="1" spans="1:11">
      <c r="A98" s="28"/>
      <c r="B98" s="21"/>
      <c r="C98" s="14" t="s">
        <v>765</v>
      </c>
      <c r="D98" s="16">
        <f>IF(D97=0,0,D96/D97-1)*100</f>
        <v>0</v>
      </c>
      <c r="E98" s="17" t="s">
        <v>703</v>
      </c>
      <c r="F98" s="22">
        <v>-20</v>
      </c>
      <c r="G98" s="22">
        <v>20</v>
      </c>
      <c r="H98" s="23" t="s">
        <v>704</v>
      </c>
      <c r="I98" s="29"/>
      <c r="J98" s="29" t="s">
        <v>705</v>
      </c>
      <c r="K98" s="29"/>
    </row>
    <row r="99" ht="22.5" customHeight="1" spans="1:11">
      <c r="A99" s="28" t="s">
        <v>1355</v>
      </c>
      <c r="B99" s="15" t="s">
        <v>1356</v>
      </c>
      <c r="C99" s="14" t="s">
        <v>762</v>
      </c>
      <c r="D99" s="89">
        <v>0</v>
      </c>
      <c r="E99" s="17"/>
      <c r="F99" s="18"/>
      <c r="G99" s="18"/>
      <c r="H99" s="19"/>
      <c r="I99" s="29"/>
      <c r="J99" s="29"/>
      <c r="K99" s="29"/>
    </row>
    <row r="100" ht="22.5" customHeight="1" spans="1:11">
      <c r="A100" s="28"/>
      <c r="B100" s="20"/>
      <c r="C100" s="14" t="s">
        <v>764</v>
      </c>
      <c r="D100" s="16">
        <v>0</v>
      </c>
      <c r="E100" s="17"/>
      <c r="F100" s="18"/>
      <c r="G100" s="18"/>
      <c r="H100" s="19"/>
      <c r="I100" s="29"/>
      <c r="J100" s="29"/>
      <c r="K100" s="29"/>
    </row>
    <row r="101" ht="22.5" customHeight="1" spans="1:11">
      <c r="A101" s="28"/>
      <c r="B101" s="21"/>
      <c r="C101" s="14" t="s">
        <v>765</v>
      </c>
      <c r="D101" s="16">
        <f>IF(D100=0,0,D99/D100-1)*100</f>
        <v>0</v>
      </c>
      <c r="E101" s="17" t="s">
        <v>703</v>
      </c>
      <c r="F101" s="22">
        <v>-20</v>
      </c>
      <c r="G101" s="22">
        <v>20</v>
      </c>
      <c r="H101" s="23" t="s">
        <v>704</v>
      </c>
      <c r="I101" s="29"/>
      <c r="J101" s="29" t="s">
        <v>705</v>
      </c>
      <c r="K101" s="29"/>
    </row>
    <row r="102" ht="22.5" customHeight="1" spans="1:11">
      <c r="A102" s="28" t="s">
        <v>1357</v>
      </c>
      <c r="B102" s="15" t="s">
        <v>1358</v>
      </c>
      <c r="C102" s="14" t="s">
        <v>762</v>
      </c>
      <c r="D102" s="16">
        <f>((D89-D93)-D96)-D99</f>
        <v>0</v>
      </c>
      <c r="E102" s="17" t="s">
        <v>703</v>
      </c>
      <c r="F102" s="22">
        <v>0</v>
      </c>
      <c r="G102" s="22">
        <v>0</v>
      </c>
      <c r="H102" s="23" t="s">
        <v>704</v>
      </c>
      <c r="I102" s="29"/>
      <c r="J102" s="29" t="s">
        <v>705</v>
      </c>
      <c r="K102" s="29"/>
    </row>
    <row r="103" ht="22.5" customHeight="1" spans="1:11">
      <c r="A103" s="28"/>
      <c r="B103" s="20"/>
      <c r="C103" s="14" t="s">
        <v>764</v>
      </c>
      <c r="D103" s="16">
        <f>((D91-D94)-D97)-D100</f>
        <v>0</v>
      </c>
      <c r="E103" s="17"/>
      <c r="F103" s="18"/>
      <c r="G103" s="18"/>
      <c r="H103" s="19"/>
      <c r="I103" s="29"/>
      <c r="J103" s="29"/>
      <c r="K103" s="29"/>
    </row>
    <row r="104" ht="22.5" customHeight="1" spans="1:11">
      <c r="A104" s="28"/>
      <c r="B104" s="21"/>
      <c r="C104" s="14" t="s">
        <v>765</v>
      </c>
      <c r="D104" s="16">
        <f>IF(D103=0,0,D102/D103-1)*100</f>
        <v>0</v>
      </c>
      <c r="E104" s="17"/>
      <c r="F104" s="18"/>
      <c r="G104" s="18"/>
      <c r="H104" s="19"/>
      <c r="I104" s="29"/>
      <c r="J104" s="29"/>
      <c r="K104" s="29"/>
    </row>
    <row r="105" ht="22.5" customHeight="1" spans="1:11">
      <c r="A105" s="90" t="s">
        <v>1359</v>
      </c>
      <c r="B105" s="15" t="s">
        <v>1360</v>
      </c>
      <c r="C105" s="14" t="s">
        <v>761</v>
      </c>
      <c r="D105" s="16">
        <v>0</v>
      </c>
      <c r="E105" s="17"/>
      <c r="F105" s="18"/>
      <c r="G105" s="18"/>
      <c r="H105" s="19"/>
      <c r="I105" s="29"/>
      <c r="J105" s="29"/>
      <c r="K105" s="29"/>
    </row>
    <row r="106" ht="22.5" customHeight="1" spans="1:11">
      <c r="A106" s="96"/>
      <c r="B106" s="20"/>
      <c r="C106" s="14" t="s">
        <v>762</v>
      </c>
      <c r="D106" s="16">
        <v>0</v>
      </c>
      <c r="E106" s="17"/>
      <c r="F106" s="18"/>
      <c r="G106" s="18"/>
      <c r="H106" s="19"/>
      <c r="I106" s="29"/>
      <c r="J106" s="29"/>
      <c r="K106" s="29"/>
    </row>
    <row r="107" ht="22.5" customHeight="1" spans="1:11">
      <c r="A107" s="96"/>
      <c r="B107" s="20"/>
      <c r="C107" s="14" t="s">
        <v>763</v>
      </c>
      <c r="D107" s="16">
        <f>IF(D105=0,0,D106/D105)*100</f>
        <v>0</v>
      </c>
      <c r="E107" s="17" t="s">
        <v>703</v>
      </c>
      <c r="F107" s="22">
        <v>95</v>
      </c>
      <c r="G107" s="22">
        <v>105</v>
      </c>
      <c r="H107" s="23" t="s">
        <v>704</v>
      </c>
      <c r="I107" s="29"/>
      <c r="J107" s="29" t="s">
        <v>705</v>
      </c>
      <c r="K107" s="29"/>
    </row>
    <row r="108" ht="22.5" customHeight="1" spans="1:11">
      <c r="A108" s="96"/>
      <c r="B108" s="20"/>
      <c r="C108" s="14" t="s">
        <v>764</v>
      </c>
      <c r="D108" s="16">
        <v>0</v>
      </c>
      <c r="E108" s="17"/>
      <c r="F108" s="18"/>
      <c r="G108" s="18"/>
      <c r="H108" s="19"/>
      <c r="I108" s="29"/>
      <c r="J108" s="29"/>
      <c r="K108" s="29"/>
    </row>
    <row r="109" ht="22.5" customHeight="1" spans="1:11">
      <c r="A109" s="97"/>
      <c r="B109" s="21"/>
      <c r="C109" s="14" t="s">
        <v>765</v>
      </c>
      <c r="D109" s="16">
        <f>IF(D108=0,0,D106/D108-1)*100</f>
        <v>0</v>
      </c>
      <c r="E109" s="17" t="s">
        <v>703</v>
      </c>
      <c r="F109" s="22">
        <v>-30</v>
      </c>
      <c r="G109" s="22">
        <v>30</v>
      </c>
      <c r="H109" s="23" t="s">
        <v>704</v>
      </c>
      <c r="I109" s="29"/>
      <c r="J109" s="29" t="s">
        <v>705</v>
      </c>
      <c r="K109" s="29"/>
    </row>
    <row r="110" ht="22.5" customHeight="1" spans="1:11">
      <c r="A110" s="90" t="s">
        <v>1361</v>
      </c>
      <c r="B110" s="15" t="s">
        <v>1362</v>
      </c>
      <c r="C110" s="14" t="s">
        <v>761</v>
      </c>
      <c r="D110" s="16">
        <v>0</v>
      </c>
      <c r="E110" s="17"/>
      <c r="F110" s="18"/>
      <c r="G110" s="18"/>
      <c r="H110" s="19"/>
      <c r="I110" s="29"/>
      <c r="J110" s="29"/>
      <c r="K110" s="29"/>
    </row>
    <row r="111" ht="22.5" customHeight="1" spans="1:11">
      <c r="A111" s="96"/>
      <c r="B111" s="20"/>
      <c r="C111" s="14" t="s">
        <v>762</v>
      </c>
      <c r="D111" s="16">
        <v>0</v>
      </c>
      <c r="E111" s="17"/>
      <c r="F111" s="18"/>
      <c r="G111" s="18"/>
      <c r="H111" s="19"/>
      <c r="I111" s="29"/>
      <c r="J111" s="29"/>
      <c r="K111" s="29"/>
    </row>
    <row r="112" ht="22.5" customHeight="1" spans="1:11">
      <c r="A112" s="96"/>
      <c r="B112" s="20"/>
      <c r="C112" s="14" t="s">
        <v>763</v>
      </c>
      <c r="D112" s="16">
        <f>IF(D110=0,0,D111/D110)*100</f>
        <v>0</v>
      </c>
      <c r="E112" s="17" t="s">
        <v>703</v>
      </c>
      <c r="F112" s="22">
        <v>95</v>
      </c>
      <c r="G112" s="22">
        <v>105</v>
      </c>
      <c r="H112" s="23" t="s">
        <v>704</v>
      </c>
      <c r="I112" s="29"/>
      <c r="J112" s="29" t="s">
        <v>705</v>
      </c>
      <c r="K112" s="29"/>
    </row>
    <row r="113" ht="22.5" customHeight="1" spans="1:11">
      <c r="A113" s="96"/>
      <c r="B113" s="20"/>
      <c r="C113" s="14" t="s">
        <v>764</v>
      </c>
      <c r="D113" s="16">
        <v>0</v>
      </c>
      <c r="E113" s="17"/>
      <c r="F113" s="18"/>
      <c r="G113" s="18"/>
      <c r="H113" s="19"/>
      <c r="I113" s="29"/>
      <c r="J113" s="29"/>
      <c r="K113" s="29"/>
    </row>
    <row r="114" ht="22.5" customHeight="1" spans="1:11">
      <c r="A114" s="97"/>
      <c r="B114" s="21"/>
      <c r="C114" s="14" t="s">
        <v>765</v>
      </c>
      <c r="D114" s="16">
        <f>IF(D113=0,0,D111/D113-1)*100</f>
        <v>0</v>
      </c>
      <c r="E114" s="17" t="s">
        <v>703</v>
      </c>
      <c r="F114" s="22">
        <v>-20</v>
      </c>
      <c r="G114" s="22">
        <v>20</v>
      </c>
      <c r="H114" s="23" t="s">
        <v>704</v>
      </c>
      <c r="I114" s="29"/>
      <c r="J114" s="29" t="s">
        <v>705</v>
      </c>
      <c r="K114" s="29"/>
    </row>
    <row r="115" ht="22.5" customHeight="1" spans="1:11">
      <c r="A115" s="28" t="s">
        <v>1363</v>
      </c>
      <c r="B115" s="15" t="s">
        <v>1364</v>
      </c>
      <c r="C115" s="14" t="s">
        <v>761</v>
      </c>
      <c r="D115" s="16">
        <v>0</v>
      </c>
      <c r="E115" s="17"/>
      <c r="F115" s="18"/>
      <c r="G115" s="18"/>
      <c r="H115" s="19"/>
      <c r="I115" s="29"/>
      <c r="J115" s="29"/>
      <c r="K115" s="29"/>
    </row>
    <row r="116" ht="22.5" customHeight="1" spans="1:11">
      <c r="A116" s="28"/>
      <c r="B116" s="20"/>
      <c r="C116" s="14" t="s">
        <v>762</v>
      </c>
      <c r="D116" s="16">
        <v>0</v>
      </c>
      <c r="E116" s="17"/>
      <c r="F116" s="18"/>
      <c r="G116" s="18"/>
      <c r="H116" s="19"/>
      <c r="I116" s="29"/>
      <c r="J116" s="29"/>
      <c r="K116" s="29"/>
    </row>
    <row r="117" ht="22.5" customHeight="1" spans="1:11">
      <c r="A117" s="28"/>
      <c r="B117" s="20"/>
      <c r="C117" s="14" t="s">
        <v>763</v>
      </c>
      <c r="D117" s="16">
        <f>IF(D115=0,0,D116/D115)*100</f>
        <v>0</v>
      </c>
      <c r="E117" s="17" t="s">
        <v>703</v>
      </c>
      <c r="F117" s="22">
        <v>95</v>
      </c>
      <c r="G117" s="22">
        <v>105</v>
      </c>
      <c r="H117" s="23" t="s">
        <v>704</v>
      </c>
      <c r="I117" s="29"/>
      <c r="J117" s="29" t="s">
        <v>705</v>
      </c>
      <c r="K117" s="29"/>
    </row>
    <row r="118" ht="22.5" customHeight="1" spans="1:11">
      <c r="A118" s="28"/>
      <c r="B118" s="20"/>
      <c r="C118" s="14" t="s">
        <v>764</v>
      </c>
      <c r="D118" s="16">
        <v>0</v>
      </c>
      <c r="E118" s="17"/>
      <c r="F118" s="18"/>
      <c r="G118" s="18"/>
      <c r="H118" s="19"/>
      <c r="I118" s="29"/>
      <c r="J118" s="29"/>
      <c r="K118" s="29"/>
    </row>
    <row r="119" ht="22.5" customHeight="1" spans="1:11">
      <c r="A119" s="28"/>
      <c r="B119" s="21"/>
      <c r="C119" s="14" t="s">
        <v>765</v>
      </c>
      <c r="D119" s="16">
        <f>IF(D118=0,0,D116/D118-1)*100</f>
        <v>0</v>
      </c>
      <c r="E119" s="17" t="s">
        <v>703</v>
      </c>
      <c r="F119" s="22">
        <v>-30</v>
      </c>
      <c r="G119" s="22">
        <v>30</v>
      </c>
      <c r="H119" s="23" t="s">
        <v>704</v>
      </c>
      <c r="I119" s="29"/>
      <c r="J119" s="29" t="s">
        <v>705</v>
      </c>
      <c r="K119" s="29"/>
    </row>
    <row r="120" ht="22.5" customHeight="1" spans="1:11">
      <c r="A120" s="28" t="s">
        <v>799</v>
      </c>
      <c r="B120" s="15" t="s">
        <v>800</v>
      </c>
      <c r="C120" s="14" t="s">
        <v>801</v>
      </c>
      <c r="D120" s="16">
        <v>0</v>
      </c>
      <c r="E120" s="17" t="s">
        <v>703</v>
      </c>
      <c r="F120" s="22">
        <v>0</v>
      </c>
      <c r="G120" s="18"/>
      <c r="H120" s="23" t="s">
        <v>704</v>
      </c>
      <c r="I120" s="29"/>
      <c r="J120" s="29" t="s">
        <v>705</v>
      </c>
      <c r="K120" s="29"/>
    </row>
    <row r="121" ht="22.5" customHeight="1" spans="1:11">
      <c r="A121" s="28"/>
      <c r="B121" s="20"/>
      <c r="C121" s="14" t="s">
        <v>802</v>
      </c>
      <c r="D121" s="16">
        <v>0</v>
      </c>
      <c r="E121" s="17" t="s">
        <v>703</v>
      </c>
      <c r="F121" s="22">
        <v>0</v>
      </c>
      <c r="G121" s="18"/>
      <c r="H121" s="23" t="s">
        <v>704</v>
      </c>
      <c r="I121" s="29"/>
      <c r="J121" s="29" t="s">
        <v>705</v>
      </c>
      <c r="K121" s="29"/>
    </row>
    <row r="122" ht="22.5" customHeight="1" spans="1:11">
      <c r="A122" s="28"/>
      <c r="B122" s="21"/>
      <c r="C122" s="14" t="s">
        <v>803</v>
      </c>
      <c r="D122" s="16" t="e">
        <f>D121/D64*12</f>
        <v>#DIV/0!</v>
      </c>
      <c r="E122" s="17" t="s">
        <v>703</v>
      </c>
      <c r="F122" s="22">
        <v>6</v>
      </c>
      <c r="G122" s="18"/>
      <c r="H122" s="23" t="s">
        <v>704</v>
      </c>
      <c r="I122" s="29"/>
      <c r="J122" s="29" t="s">
        <v>705</v>
      </c>
      <c r="K122" s="29"/>
    </row>
    <row r="123" ht="22.5" customHeight="1" spans="1:11">
      <c r="A123" s="33" t="s">
        <v>804</v>
      </c>
      <c r="B123" s="33"/>
      <c r="C123" s="33"/>
      <c r="D123" s="34"/>
      <c r="E123" s="35"/>
      <c r="F123" s="34"/>
      <c r="G123" s="34"/>
      <c r="H123" s="36"/>
      <c r="I123" s="81"/>
      <c r="J123" s="81"/>
      <c r="K123" s="81"/>
    </row>
    <row r="124" ht="22.5" customHeight="1" spans="1:11">
      <c r="A124" s="28" t="s">
        <v>805</v>
      </c>
      <c r="B124" s="15" t="s">
        <v>1365</v>
      </c>
      <c r="C124" s="14" t="s">
        <v>807</v>
      </c>
      <c r="D124" s="25">
        <v>0</v>
      </c>
      <c r="E124" s="17"/>
      <c r="F124" s="18"/>
      <c r="G124" s="18"/>
      <c r="H124" s="19"/>
      <c r="I124" s="29"/>
      <c r="J124" s="29"/>
      <c r="K124" s="29"/>
    </row>
    <row r="125" ht="22.5" customHeight="1" spans="1:11">
      <c r="A125" s="28"/>
      <c r="B125" s="20"/>
      <c r="C125" s="14" t="s">
        <v>808</v>
      </c>
      <c r="D125" s="25">
        <v>0</v>
      </c>
      <c r="E125" s="17"/>
      <c r="F125" s="18"/>
      <c r="G125" s="18"/>
      <c r="H125" s="19"/>
      <c r="I125" s="29"/>
      <c r="J125" s="29"/>
      <c r="K125" s="29"/>
    </row>
    <row r="126" ht="22.5" customHeight="1" spans="1:11">
      <c r="A126" s="28"/>
      <c r="B126" s="20"/>
      <c r="C126" s="14" t="s">
        <v>765</v>
      </c>
      <c r="D126" s="16">
        <f>IF(D125=0,0,D124/D125-1)*100</f>
        <v>0</v>
      </c>
      <c r="E126" s="17" t="s">
        <v>703</v>
      </c>
      <c r="F126" s="22">
        <v>0</v>
      </c>
      <c r="G126" s="22">
        <v>10</v>
      </c>
      <c r="H126" s="23" t="s">
        <v>704</v>
      </c>
      <c r="I126" s="29"/>
      <c r="J126" s="29" t="s">
        <v>705</v>
      </c>
      <c r="K126" s="29"/>
    </row>
    <row r="127" ht="22.5" customHeight="1" spans="1:11">
      <c r="A127" s="28"/>
      <c r="B127" s="21"/>
      <c r="C127" s="14" t="s">
        <v>813</v>
      </c>
      <c r="D127" s="25">
        <v>0</v>
      </c>
      <c r="E127" s="17" t="s">
        <v>703</v>
      </c>
      <c r="F127" s="98">
        <f>IF(D124&lt;=D125,D124,D125)</f>
        <v>0</v>
      </c>
      <c r="G127" s="98">
        <f>IF(D124&lt;=D125,D125,D124)</f>
        <v>0</v>
      </c>
      <c r="H127" s="67" t="s">
        <v>704</v>
      </c>
      <c r="I127" s="86"/>
      <c r="J127" s="86" t="s">
        <v>705</v>
      </c>
      <c r="K127" s="86"/>
    </row>
    <row r="128" ht="22.5" customHeight="1" spans="1:11">
      <c r="A128" s="28" t="s">
        <v>1366</v>
      </c>
      <c r="B128" s="28" t="s">
        <v>1367</v>
      </c>
      <c r="C128" s="28" t="s">
        <v>807</v>
      </c>
      <c r="D128" s="25">
        <v>0</v>
      </c>
      <c r="E128" s="17"/>
      <c r="F128" s="22"/>
      <c r="G128" s="39"/>
      <c r="H128" s="40"/>
      <c r="I128" s="99"/>
      <c r="J128" s="99"/>
      <c r="K128" s="99"/>
    </row>
    <row r="129" ht="22.5" customHeight="1" spans="1:11">
      <c r="A129" s="28"/>
      <c r="B129" s="28"/>
      <c r="C129" s="28" t="s">
        <v>808</v>
      </c>
      <c r="D129" s="25">
        <v>0</v>
      </c>
      <c r="E129" s="17"/>
      <c r="F129" s="22"/>
      <c r="G129" s="39"/>
      <c r="H129" s="55"/>
      <c r="I129" s="99"/>
      <c r="J129" s="99"/>
      <c r="K129" s="99"/>
    </row>
    <row r="130" ht="22.5" customHeight="1" spans="1:11">
      <c r="A130" s="56"/>
      <c r="B130" s="56"/>
      <c r="C130" s="28" t="s">
        <v>765</v>
      </c>
      <c r="D130" s="100">
        <f>IF(D129=0,0,D128/D129-1)*100</f>
        <v>0</v>
      </c>
      <c r="E130" s="46" t="s">
        <v>703</v>
      </c>
      <c r="F130" s="47">
        <v>0</v>
      </c>
      <c r="G130" s="47">
        <v>10</v>
      </c>
      <c r="H130" s="101" t="s">
        <v>704</v>
      </c>
      <c r="I130" s="84"/>
      <c r="J130" s="84" t="s">
        <v>705</v>
      </c>
      <c r="K130" s="84"/>
    </row>
    <row r="131" ht="22.5" customHeight="1" spans="1:11">
      <c r="A131" s="59" t="s">
        <v>1368</v>
      </c>
      <c r="B131" s="60" t="s">
        <v>815</v>
      </c>
      <c r="C131" s="28" t="s">
        <v>807</v>
      </c>
      <c r="D131" s="102">
        <v>0</v>
      </c>
      <c r="E131" s="63"/>
      <c r="F131" s="64"/>
      <c r="G131" s="64"/>
      <c r="H131" s="65"/>
      <c r="I131" s="87"/>
      <c r="J131" s="87"/>
      <c r="K131" s="87"/>
    </row>
    <row r="132" ht="22.5" customHeight="1" spans="1:11">
      <c r="A132" s="28"/>
      <c r="B132" s="20"/>
      <c r="C132" s="14" t="s">
        <v>808</v>
      </c>
      <c r="D132" s="25">
        <v>0</v>
      </c>
      <c r="E132" s="17"/>
      <c r="F132" s="18"/>
      <c r="G132" s="18"/>
      <c r="H132" s="19"/>
      <c r="I132" s="29"/>
      <c r="J132" s="29"/>
      <c r="K132" s="29"/>
    </row>
    <row r="133" ht="22.5" customHeight="1" spans="1:11">
      <c r="A133" s="28"/>
      <c r="B133" s="20"/>
      <c r="C133" s="14" t="s">
        <v>765</v>
      </c>
      <c r="D133" s="16">
        <f>IF(D132=0,0,D131/D132-1)*100</f>
        <v>0</v>
      </c>
      <c r="E133" s="17" t="s">
        <v>703</v>
      </c>
      <c r="F133" s="22">
        <v>0</v>
      </c>
      <c r="G133" s="22">
        <v>10</v>
      </c>
      <c r="H133" s="23" t="s">
        <v>704</v>
      </c>
      <c r="I133" s="29"/>
      <c r="J133" s="29" t="s">
        <v>705</v>
      </c>
      <c r="K133" s="29"/>
    </row>
    <row r="134" ht="22.5" customHeight="1" spans="1:11">
      <c r="A134" s="28"/>
      <c r="B134" s="21"/>
      <c r="C134" s="14" t="s">
        <v>813</v>
      </c>
      <c r="D134" s="25">
        <v>0</v>
      </c>
      <c r="E134" s="17" t="s">
        <v>703</v>
      </c>
      <c r="F134" s="98">
        <f>IF(D131&lt;=D132,D131,D132)</f>
        <v>0</v>
      </c>
      <c r="G134" s="98">
        <f>IF(D131&lt;=D132,D132,D131)</f>
        <v>0</v>
      </c>
      <c r="H134" s="23" t="s">
        <v>704</v>
      </c>
      <c r="I134" s="29"/>
      <c r="J134" s="29" t="s">
        <v>705</v>
      </c>
      <c r="K134" s="29"/>
    </row>
    <row r="135" ht="22.5" customHeight="1" spans="1:11">
      <c r="A135" s="28" t="s">
        <v>1369</v>
      </c>
      <c r="B135" s="15" t="s">
        <v>1370</v>
      </c>
      <c r="C135" s="14" t="s">
        <v>762</v>
      </c>
      <c r="D135" s="16">
        <v>0</v>
      </c>
      <c r="E135" s="17"/>
      <c r="F135" s="18"/>
      <c r="G135" s="18"/>
      <c r="H135" s="19"/>
      <c r="I135" s="29"/>
      <c r="J135" s="29"/>
      <c r="K135" s="29"/>
    </row>
    <row r="136" ht="22.5" customHeight="1" spans="1:11">
      <c r="A136" s="28"/>
      <c r="B136" s="20"/>
      <c r="C136" s="14" t="s">
        <v>764</v>
      </c>
      <c r="D136" s="16">
        <v>0</v>
      </c>
      <c r="E136" s="17"/>
      <c r="F136" s="18"/>
      <c r="G136" s="18"/>
      <c r="H136" s="19"/>
      <c r="I136" s="29"/>
      <c r="J136" s="29"/>
      <c r="K136" s="29"/>
    </row>
    <row r="137" ht="22.5" customHeight="1" spans="1:11">
      <c r="A137" s="28"/>
      <c r="B137" s="21"/>
      <c r="C137" s="14" t="s">
        <v>765</v>
      </c>
      <c r="D137" s="16">
        <f>IF(D136=0,0,D135/D136-1)*100</f>
        <v>0</v>
      </c>
      <c r="E137" s="17" t="s">
        <v>703</v>
      </c>
      <c r="F137" s="22">
        <v>5</v>
      </c>
      <c r="G137" s="22">
        <v>20</v>
      </c>
      <c r="H137" s="23" t="s">
        <v>704</v>
      </c>
      <c r="I137" s="29"/>
      <c r="J137" s="29" t="s">
        <v>705</v>
      </c>
      <c r="K137" s="29"/>
    </row>
    <row r="138" ht="22.5" customHeight="1" spans="1:11">
      <c r="A138" s="28" t="s">
        <v>1371</v>
      </c>
      <c r="B138" s="15" t="s">
        <v>1372</v>
      </c>
      <c r="C138" s="14" t="s">
        <v>762</v>
      </c>
      <c r="D138" s="16">
        <v>0</v>
      </c>
      <c r="E138" s="17"/>
      <c r="F138" s="18"/>
      <c r="G138" s="18"/>
      <c r="H138" s="19"/>
      <c r="I138" s="29"/>
      <c r="J138" s="29"/>
      <c r="K138" s="29"/>
    </row>
    <row r="139" ht="22.5" customHeight="1" spans="1:11">
      <c r="A139" s="28"/>
      <c r="B139" s="20"/>
      <c r="C139" s="14" t="s">
        <v>764</v>
      </c>
      <c r="D139" s="16">
        <v>0</v>
      </c>
      <c r="E139" s="17"/>
      <c r="F139" s="18"/>
      <c r="G139" s="18"/>
      <c r="H139" s="19"/>
      <c r="I139" s="29"/>
      <c r="J139" s="29"/>
      <c r="K139" s="29"/>
    </row>
    <row r="140" ht="22.5" customHeight="1" spans="1:11">
      <c r="A140" s="28"/>
      <c r="B140" s="20"/>
      <c r="C140" s="14" t="s">
        <v>765</v>
      </c>
      <c r="D140" s="16">
        <f>IF(D139=0,0,D138/D139-1)*100</f>
        <v>0</v>
      </c>
      <c r="E140" s="17" t="s">
        <v>703</v>
      </c>
      <c r="F140" s="22">
        <v>5</v>
      </c>
      <c r="G140" s="22">
        <v>20</v>
      </c>
      <c r="H140" s="23" t="s">
        <v>704</v>
      </c>
      <c r="I140" s="29"/>
      <c r="J140" s="29" t="s">
        <v>705</v>
      </c>
      <c r="K140" s="29"/>
    </row>
    <row r="141" ht="22.5" customHeight="1" spans="1:11">
      <c r="A141" s="28"/>
      <c r="B141" s="21"/>
      <c r="C141" s="14" t="s">
        <v>1373</v>
      </c>
      <c r="D141" s="16">
        <f>IF(D135=0,0,D138/D135)*100</f>
        <v>0</v>
      </c>
      <c r="E141" s="17" t="s">
        <v>703</v>
      </c>
      <c r="F141" s="22">
        <v>90</v>
      </c>
      <c r="G141" s="22">
        <v>100</v>
      </c>
      <c r="H141" s="23" t="s">
        <v>704</v>
      </c>
      <c r="I141" s="29"/>
      <c r="J141" s="29" t="s">
        <v>705</v>
      </c>
      <c r="K141" s="29"/>
    </row>
    <row r="142" ht="22.5" customHeight="1" spans="1:11">
      <c r="A142" s="28" t="s">
        <v>1374</v>
      </c>
      <c r="B142" s="15" t="s">
        <v>1375</v>
      </c>
      <c r="C142" s="14" t="s">
        <v>762</v>
      </c>
      <c r="D142" s="16">
        <v>0</v>
      </c>
      <c r="E142" s="17"/>
      <c r="F142" s="18"/>
      <c r="G142" s="18"/>
      <c r="H142" s="19"/>
      <c r="I142" s="29"/>
      <c r="J142" s="29"/>
      <c r="K142" s="29"/>
    </row>
    <row r="143" ht="22.5" customHeight="1" spans="1:11">
      <c r="A143" s="28"/>
      <c r="B143" s="20"/>
      <c r="C143" s="14" t="s">
        <v>764</v>
      </c>
      <c r="D143" s="16">
        <v>0</v>
      </c>
      <c r="E143" s="17"/>
      <c r="F143" s="18"/>
      <c r="G143" s="18"/>
      <c r="H143" s="19"/>
      <c r="I143" s="29"/>
      <c r="J143" s="29"/>
      <c r="K143" s="29"/>
    </row>
    <row r="144" ht="22.5" customHeight="1" spans="1:11">
      <c r="A144" s="28"/>
      <c r="B144" s="21"/>
      <c r="C144" s="14" t="s">
        <v>765</v>
      </c>
      <c r="D144" s="16">
        <f>IF(D143=0,0,D142/D143-1)*100</f>
        <v>0</v>
      </c>
      <c r="E144" s="17" t="s">
        <v>703</v>
      </c>
      <c r="F144" s="22">
        <v>-20</v>
      </c>
      <c r="G144" s="22">
        <v>20</v>
      </c>
      <c r="H144" s="23" t="s">
        <v>704</v>
      </c>
      <c r="I144" s="29"/>
      <c r="J144" s="29" t="s">
        <v>705</v>
      </c>
      <c r="K144" s="29"/>
    </row>
    <row r="145" ht="22.5" customHeight="1" spans="1:11">
      <c r="A145" s="90" t="s">
        <v>1376</v>
      </c>
      <c r="B145" s="15" t="s">
        <v>1377</v>
      </c>
      <c r="C145" s="14" t="s">
        <v>762</v>
      </c>
      <c r="D145" s="16">
        <v>0</v>
      </c>
      <c r="E145" s="17"/>
      <c r="F145" s="18"/>
      <c r="G145" s="18"/>
      <c r="H145" s="19"/>
      <c r="I145" s="29"/>
      <c r="J145" s="29"/>
      <c r="K145" s="29"/>
    </row>
    <row r="146" ht="22.5" customHeight="1" spans="1:11">
      <c r="A146" s="96"/>
      <c r="B146" s="20"/>
      <c r="C146" s="14" t="s">
        <v>764</v>
      </c>
      <c r="D146" s="16">
        <v>0</v>
      </c>
      <c r="E146" s="17"/>
      <c r="F146" s="18"/>
      <c r="G146" s="18"/>
      <c r="H146" s="19"/>
      <c r="I146" s="29"/>
      <c r="J146" s="29"/>
      <c r="K146" s="29"/>
    </row>
    <row r="147" ht="22.5" customHeight="1" spans="1:11">
      <c r="A147" s="96"/>
      <c r="B147" s="20"/>
      <c r="C147" s="14" t="s">
        <v>765</v>
      </c>
      <c r="D147" s="16">
        <f>IF(D146=0,0,D145/D146-1)*100</f>
        <v>0</v>
      </c>
      <c r="E147" s="17" t="s">
        <v>703</v>
      </c>
      <c r="F147" s="22">
        <v>-20</v>
      </c>
      <c r="G147" s="22">
        <v>20</v>
      </c>
      <c r="H147" s="23" t="s">
        <v>704</v>
      </c>
      <c r="I147" s="29"/>
      <c r="J147" s="29" t="s">
        <v>705</v>
      </c>
      <c r="K147" s="29"/>
    </row>
    <row r="148" ht="22.5" customHeight="1" spans="1:11">
      <c r="A148" s="97"/>
      <c r="B148" s="21"/>
      <c r="C148" s="14" t="s">
        <v>1378</v>
      </c>
      <c r="D148" s="16">
        <f>IF(D142=0,0,D145/D142-1)*100</f>
        <v>0</v>
      </c>
      <c r="E148" s="17" t="s">
        <v>703</v>
      </c>
      <c r="F148" s="22">
        <v>-10</v>
      </c>
      <c r="G148" s="22">
        <v>10</v>
      </c>
      <c r="H148" s="23" t="s">
        <v>704</v>
      </c>
      <c r="I148" s="29"/>
      <c r="J148" s="29" t="s">
        <v>705</v>
      </c>
      <c r="K148" s="29"/>
    </row>
    <row r="149" ht="22.5" customHeight="1" spans="1:11">
      <c r="A149" s="28" t="s">
        <v>1379</v>
      </c>
      <c r="B149" s="15" t="s">
        <v>1380</v>
      </c>
      <c r="C149" s="14" t="s">
        <v>762</v>
      </c>
      <c r="D149" s="25">
        <v>0</v>
      </c>
      <c r="E149" s="17"/>
      <c r="F149" s="18"/>
      <c r="G149" s="18"/>
      <c r="H149" s="19"/>
      <c r="I149" s="29"/>
      <c r="J149" s="29"/>
      <c r="K149" s="29"/>
    </row>
    <row r="150" ht="22.5" customHeight="1" spans="1:11">
      <c r="A150" s="28"/>
      <c r="B150" s="20"/>
      <c r="C150" s="14" t="s">
        <v>764</v>
      </c>
      <c r="D150" s="25">
        <v>0</v>
      </c>
      <c r="E150" s="17"/>
      <c r="F150" s="18"/>
      <c r="G150" s="18"/>
      <c r="H150" s="19"/>
      <c r="I150" s="29"/>
      <c r="J150" s="29"/>
      <c r="K150" s="29"/>
    </row>
    <row r="151" ht="22.5" customHeight="1" spans="1:11">
      <c r="A151" s="28"/>
      <c r="B151" s="21"/>
      <c r="C151" s="14" t="s">
        <v>765</v>
      </c>
      <c r="D151" s="16">
        <f>IF(D150=0,0,D149/D150-1)*100</f>
        <v>0</v>
      </c>
      <c r="E151" s="17" t="s">
        <v>703</v>
      </c>
      <c r="F151" s="22">
        <v>-20</v>
      </c>
      <c r="G151" s="22">
        <v>20</v>
      </c>
      <c r="H151" s="23" t="s">
        <v>704</v>
      </c>
      <c r="I151" s="29"/>
      <c r="J151" s="29" t="s">
        <v>705</v>
      </c>
      <c r="K151" s="29"/>
    </row>
    <row r="152" ht="22.5" customHeight="1" spans="1:11">
      <c r="A152" s="28" t="s">
        <v>1381</v>
      </c>
      <c r="B152" s="15" t="s">
        <v>1382</v>
      </c>
      <c r="C152" s="14" t="s">
        <v>762</v>
      </c>
      <c r="D152" s="25">
        <v>0</v>
      </c>
      <c r="E152" s="17"/>
      <c r="F152" s="18"/>
      <c r="G152" s="18"/>
      <c r="H152" s="19"/>
      <c r="I152" s="29"/>
      <c r="J152" s="29"/>
      <c r="K152" s="29"/>
    </row>
    <row r="153" ht="22.5" customHeight="1" spans="1:11">
      <c r="A153" s="28"/>
      <c r="B153" s="20"/>
      <c r="C153" s="14" t="s">
        <v>764</v>
      </c>
      <c r="D153" s="25">
        <v>0</v>
      </c>
      <c r="E153" s="17"/>
      <c r="F153" s="18"/>
      <c r="G153" s="18"/>
      <c r="H153" s="19"/>
      <c r="I153" s="29"/>
      <c r="J153" s="29"/>
      <c r="K153" s="29"/>
    </row>
    <row r="154" ht="22.5" customHeight="1" spans="1:11">
      <c r="A154" s="28"/>
      <c r="B154" s="21"/>
      <c r="C154" s="14" t="s">
        <v>765</v>
      </c>
      <c r="D154" s="16">
        <f>IF(D153=0,0,D152/D153-1)*100</f>
        <v>0</v>
      </c>
      <c r="E154" s="17" t="s">
        <v>703</v>
      </c>
      <c r="F154" s="22">
        <v>-20</v>
      </c>
      <c r="G154" s="22">
        <v>20</v>
      </c>
      <c r="H154" s="23" t="s">
        <v>704</v>
      </c>
      <c r="I154" s="29"/>
      <c r="J154" s="29" t="s">
        <v>705</v>
      </c>
      <c r="K154" s="29"/>
    </row>
    <row r="155" ht="22.5" customHeight="1" spans="1:11">
      <c r="A155" s="28" t="s">
        <v>1383</v>
      </c>
      <c r="B155" s="15" t="s">
        <v>1384</v>
      </c>
      <c r="C155" s="14" t="s">
        <v>762</v>
      </c>
      <c r="D155" s="25">
        <v>0</v>
      </c>
      <c r="E155" s="17"/>
      <c r="F155" s="18"/>
      <c r="G155" s="18"/>
      <c r="H155" s="19"/>
      <c r="I155" s="29"/>
      <c r="J155" s="29"/>
      <c r="K155" s="29"/>
    </row>
    <row r="156" ht="22.5" customHeight="1" spans="1:11">
      <c r="A156" s="28"/>
      <c r="B156" s="20"/>
      <c r="C156" s="14" t="s">
        <v>764</v>
      </c>
      <c r="D156" s="25">
        <v>0</v>
      </c>
      <c r="E156" s="17"/>
      <c r="F156" s="18"/>
      <c r="G156" s="18"/>
      <c r="H156" s="19"/>
      <c r="I156" s="29"/>
      <c r="J156" s="29"/>
      <c r="K156" s="29"/>
    </row>
    <row r="157" ht="22.5" customHeight="1" spans="1:11">
      <c r="A157" s="28"/>
      <c r="B157" s="21"/>
      <c r="C157" s="14" t="s">
        <v>765</v>
      </c>
      <c r="D157" s="16">
        <f>IF(D156=0,0,D155/D156-1)*100</f>
        <v>0</v>
      </c>
      <c r="E157" s="17" t="s">
        <v>703</v>
      </c>
      <c r="F157" s="22">
        <v>-20</v>
      </c>
      <c r="G157" s="22">
        <v>20</v>
      </c>
      <c r="H157" s="23" t="s">
        <v>704</v>
      </c>
      <c r="I157" s="29"/>
      <c r="J157" s="29" t="s">
        <v>705</v>
      </c>
      <c r="K157" s="29"/>
    </row>
    <row r="158" ht="22.5" customHeight="1" spans="1:11">
      <c r="A158" s="28" t="s">
        <v>1385</v>
      </c>
      <c r="B158" s="15" t="s">
        <v>1386</v>
      </c>
      <c r="C158" s="14" t="s">
        <v>762</v>
      </c>
      <c r="D158" s="25">
        <v>0</v>
      </c>
      <c r="E158" s="17"/>
      <c r="F158" s="18"/>
      <c r="G158" s="18"/>
      <c r="H158" s="19"/>
      <c r="I158" s="29"/>
      <c r="J158" s="29"/>
      <c r="K158" s="29"/>
    </row>
    <row r="159" ht="22.5" customHeight="1" spans="1:11">
      <c r="A159" s="28"/>
      <c r="B159" s="20"/>
      <c r="C159" s="14" t="s">
        <v>764</v>
      </c>
      <c r="D159" s="25">
        <v>0</v>
      </c>
      <c r="E159" s="17"/>
      <c r="F159" s="18"/>
      <c r="G159" s="18"/>
      <c r="H159" s="19"/>
      <c r="I159" s="29"/>
      <c r="J159" s="29"/>
      <c r="K159" s="29"/>
    </row>
    <row r="160" ht="22.5" customHeight="1" spans="1:11">
      <c r="A160" s="28"/>
      <c r="B160" s="21"/>
      <c r="C160" s="14" t="s">
        <v>765</v>
      </c>
      <c r="D160" s="16">
        <f>IF(D159=0,0,D158/D159-1)*100</f>
        <v>0</v>
      </c>
      <c r="E160" s="17" t="s">
        <v>703</v>
      </c>
      <c r="F160" s="22">
        <v>-20</v>
      </c>
      <c r="G160" s="22">
        <v>20</v>
      </c>
      <c r="H160" s="23" t="s">
        <v>704</v>
      </c>
      <c r="I160" s="29"/>
      <c r="J160" s="29" t="s">
        <v>705</v>
      </c>
      <c r="K160" s="29"/>
    </row>
    <row r="161" ht="22.5" customHeight="1" spans="1:11">
      <c r="A161" s="28" t="s">
        <v>1387</v>
      </c>
      <c r="B161" s="15" t="s">
        <v>769</v>
      </c>
      <c r="C161" s="14" t="s">
        <v>762</v>
      </c>
      <c r="D161" s="25">
        <v>0</v>
      </c>
      <c r="E161" s="17"/>
      <c r="F161" s="18"/>
      <c r="G161" s="18"/>
      <c r="H161" s="19"/>
      <c r="I161" s="29"/>
      <c r="J161" s="29"/>
      <c r="K161" s="29"/>
    </row>
    <row r="162" ht="22.5" customHeight="1" spans="1:11">
      <c r="A162" s="28"/>
      <c r="B162" s="20"/>
      <c r="C162" s="14" t="s">
        <v>764</v>
      </c>
      <c r="D162" s="25">
        <v>0</v>
      </c>
      <c r="E162" s="17"/>
      <c r="F162" s="18"/>
      <c r="G162" s="18"/>
      <c r="H162" s="19"/>
      <c r="I162" s="29"/>
      <c r="J162" s="29"/>
      <c r="K162" s="29"/>
    </row>
    <row r="163" ht="22.5" customHeight="1" spans="1:11">
      <c r="A163" s="28"/>
      <c r="B163" s="21"/>
      <c r="C163" s="14" t="s">
        <v>765</v>
      </c>
      <c r="D163" s="16">
        <f>IF(D162=0,0,D161/D162-1)*100</f>
        <v>0</v>
      </c>
      <c r="E163" s="17" t="s">
        <v>703</v>
      </c>
      <c r="F163" s="22">
        <v>-20</v>
      </c>
      <c r="G163" s="22">
        <v>20</v>
      </c>
      <c r="H163" s="23" t="s">
        <v>704</v>
      </c>
      <c r="I163" s="29"/>
      <c r="J163" s="29" t="s">
        <v>705</v>
      </c>
      <c r="K163" s="29"/>
    </row>
    <row r="164" ht="22.5" customHeight="1" spans="1:11">
      <c r="A164" s="33" t="s">
        <v>843</v>
      </c>
      <c r="B164" s="33"/>
      <c r="C164" s="33"/>
      <c r="D164" s="34"/>
      <c r="E164" s="35"/>
      <c r="F164" s="34"/>
      <c r="G164" s="34"/>
      <c r="H164" s="36"/>
      <c r="I164" s="81"/>
      <c r="J164" s="81"/>
      <c r="K164" s="81"/>
    </row>
    <row r="165" ht="34.5" customHeight="1" spans="1:11">
      <c r="A165" s="28" t="s">
        <v>1071</v>
      </c>
      <c r="B165" s="28" t="s">
        <v>1388</v>
      </c>
      <c r="C165" s="14" t="s">
        <v>846</v>
      </c>
      <c r="D165" s="16">
        <f>IF(D124=0,0,D131/D124*100)</f>
        <v>0</v>
      </c>
      <c r="E165" s="17" t="s">
        <v>703</v>
      </c>
      <c r="F165" s="22">
        <v>75</v>
      </c>
      <c r="G165" s="22">
        <v>100</v>
      </c>
      <c r="H165" s="23" t="s">
        <v>704</v>
      </c>
      <c r="I165" s="29"/>
      <c r="J165" s="29" t="s">
        <v>705</v>
      </c>
      <c r="K165" s="29"/>
    </row>
    <row r="166" ht="22.5" customHeight="1" spans="1:11">
      <c r="A166" s="28" t="s">
        <v>1389</v>
      </c>
      <c r="B166" s="90" t="s">
        <v>1390</v>
      </c>
      <c r="C166" s="14" t="s">
        <v>762</v>
      </c>
      <c r="D166" s="16">
        <f>IF(D134=0,0,D138/D134)</f>
        <v>0</v>
      </c>
      <c r="E166" s="17"/>
      <c r="F166" s="18"/>
      <c r="G166" s="18"/>
      <c r="H166" s="19"/>
      <c r="I166" s="29"/>
      <c r="J166" s="29"/>
      <c r="K166" s="29"/>
    </row>
    <row r="167" ht="22.5" customHeight="1" spans="1:11">
      <c r="A167" s="28"/>
      <c r="B167" s="96"/>
      <c r="C167" s="14" t="s">
        <v>764</v>
      </c>
      <c r="D167" s="16">
        <v>0</v>
      </c>
      <c r="E167" s="17"/>
      <c r="F167" s="18"/>
      <c r="G167" s="18"/>
      <c r="H167" s="19"/>
      <c r="I167" s="29"/>
      <c r="J167" s="29"/>
      <c r="K167" s="29"/>
    </row>
    <row r="168" ht="24" customHeight="1" spans="1:11">
      <c r="A168" s="28"/>
      <c r="B168" s="97"/>
      <c r="C168" s="14" t="s">
        <v>765</v>
      </c>
      <c r="D168" s="16">
        <f>IF(D167=0,0,D166/D167-1)*100</f>
        <v>0</v>
      </c>
      <c r="E168" s="17" t="s">
        <v>703</v>
      </c>
      <c r="F168" s="22">
        <v>5</v>
      </c>
      <c r="G168" s="22">
        <v>20</v>
      </c>
      <c r="H168" s="23" t="s">
        <v>704</v>
      </c>
      <c r="I168" s="29"/>
      <c r="J168" s="29" t="s">
        <v>705</v>
      </c>
      <c r="K168" s="29"/>
    </row>
    <row r="169" ht="24" customHeight="1" spans="1:11">
      <c r="A169" s="28" t="s">
        <v>855</v>
      </c>
      <c r="B169" s="15" t="s">
        <v>1074</v>
      </c>
      <c r="C169" s="14" t="s">
        <v>762</v>
      </c>
      <c r="D169" s="16">
        <f>IF(D8+D121=0,0,D31/(D8+D121)*200)</f>
        <v>0</v>
      </c>
      <c r="E169" s="17" t="s">
        <v>703</v>
      </c>
      <c r="F169" s="22">
        <v>0.5</v>
      </c>
      <c r="G169" s="22">
        <v>3.1</v>
      </c>
      <c r="H169" s="23" t="s">
        <v>704</v>
      </c>
      <c r="I169" s="29"/>
      <c r="J169" s="29" t="s">
        <v>705</v>
      </c>
      <c r="K169" s="29"/>
    </row>
    <row r="170" ht="24" customHeight="1" spans="1:11">
      <c r="A170" s="28"/>
      <c r="B170" s="21"/>
      <c r="C170" s="14" t="s">
        <v>764</v>
      </c>
      <c r="D170" s="16">
        <v>0</v>
      </c>
      <c r="E170" s="17"/>
      <c r="F170" s="18"/>
      <c r="G170" s="18"/>
      <c r="H170" s="19"/>
      <c r="I170" s="29"/>
      <c r="J170" s="29"/>
      <c r="K170" s="29"/>
    </row>
    <row r="171" ht="24" customHeight="1" spans="1:11">
      <c r="A171" s="28" t="s">
        <v>1391</v>
      </c>
      <c r="B171" s="15" t="s">
        <v>1392</v>
      </c>
      <c r="C171" s="14" t="s">
        <v>762</v>
      </c>
      <c r="D171" s="16">
        <f>IF(D142=0,0,D69/D142)</f>
        <v>0</v>
      </c>
      <c r="E171" s="17" t="s">
        <v>703</v>
      </c>
      <c r="F171" s="22">
        <v>1400</v>
      </c>
      <c r="G171" s="22">
        <v>2400</v>
      </c>
      <c r="H171" s="23" t="s">
        <v>704</v>
      </c>
      <c r="I171" s="29"/>
      <c r="J171" s="29" t="s">
        <v>705</v>
      </c>
      <c r="K171" s="29"/>
    </row>
    <row r="172" ht="24" customHeight="1" spans="1:11">
      <c r="A172" s="28"/>
      <c r="B172" s="20"/>
      <c r="C172" s="14" t="s">
        <v>764</v>
      </c>
      <c r="D172" s="16">
        <f>IF(D143=0,0,D71/D143)</f>
        <v>0</v>
      </c>
      <c r="E172" s="17"/>
      <c r="F172" s="18"/>
      <c r="G172" s="18"/>
      <c r="H172" s="19"/>
      <c r="I172" s="29"/>
      <c r="J172" s="29"/>
      <c r="K172" s="29"/>
    </row>
    <row r="173" ht="24" customHeight="1" spans="1:11">
      <c r="A173" s="28"/>
      <c r="B173" s="21"/>
      <c r="C173" s="14" t="s">
        <v>765</v>
      </c>
      <c r="D173" s="16">
        <f>IF(D172=0,0,D171/D172-1)*100</f>
        <v>0</v>
      </c>
      <c r="E173" s="17" t="s">
        <v>703</v>
      </c>
      <c r="F173" s="22">
        <v>0</v>
      </c>
      <c r="G173" s="22">
        <v>10</v>
      </c>
      <c r="H173" s="23" t="s">
        <v>704</v>
      </c>
      <c r="I173" s="29"/>
      <c r="J173" s="29" t="s">
        <v>705</v>
      </c>
      <c r="K173" s="29"/>
    </row>
    <row r="174" ht="24" customHeight="1" spans="1:11">
      <c r="A174" s="28" t="s">
        <v>1393</v>
      </c>
      <c r="B174" s="15" t="s">
        <v>1394</v>
      </c>
      <c r="C174" s="14" t="s">
        <v>762</v>
      </c>
      <c r="D174" s="16">
        <f>IF(D145=0,0,D74/D145)</f>
        <v>0</v>
      </c>
      <c r="E174" s="17" t="s">
        <v>703</v>
      </c>
      <c r="F174" s="22">
        <v>250</v>
      </c>
      <c r="G174" s="22">
        <v>700</v>
      </c>
      <c r="H174" s="23" t="s">
        <v>704</v>
      </c>
      <c r="I174" s="29"/>
      <c r="J174" s="29" t="s">
        <v>705</v>
      </c>
      <c r="K174" s="29"/>
    </row>
    <row r="175" ht="24" customHeight="1" spans="1:11">
      <c r="A175" s="28"/>
      <c r="B175" s="20"/>
      <c r="C175" s="14" t="s">
        <v>764</v>
      </c>
      <c r="D175" s="16">
        <f>IF(D146=0,0,D76/D146)</f>
        <v>0</v>
      </c>
      <c r="E175" s="17"/>
      <c r="F175" s="18"/>
      <c r="G175" s="18"/>
      <c r="H175" s="19"/>
      <c r="I175" s="29"/>
      <c r="J175" s="29"/>
      <c r="K175" s="29"/>
    </row>
    <row r="176" ht="24" customHeight="1" spans="1:11">
      <c r="A176" s="28"/>
      <c r="B176" s="21"/>
      <c r="C176" s="14" t="s">
        <v>765</v>
      </c>
      <c r="D176" s="16">
        <f>IF(D175=0,0,D174/D175-1)*100</f>
        <v>0</v>
      </c>
      <c r="E176" s="17" t="s">
        <v>703</v>
      </c>
      <c r="F176" s="22">
        <v>0</v>
      </c>
      <c r="G176" s="22">
        <v>10</v>
      </c>
      <c r="H176" s="23" t="s">
        <v>704</v>
      </c>
      <c r="I176" s="29"/>
      <c r="J176" s="29" t="s">
        <v>705</v>
      </c>
      <c r="K176" s="29"/>
    </row>
    <row r="177" ht="24" customHeight="1" spans="1:11">
      <c r="A177" s="28" t="s">
        <v>1395</v>
      </c>
      <c r="B177" s="15" t="s">
        <v>1396</v>
      </c>
      <c r="C177" s="14" t="s">
        <v>762</v>
      </c>
      <c r="D177" s="16">
        <f>IF(D152=0,0,D106/D152)</f>
        <v>0</v>
      </c>
      <c r="E177" s="17" t="s">
        <v>703</v>
      </c>
      <c r="F177" s="22">
        <v>120</v>
      </c>
      <c r="G177" s="22">
        <v>400</v>
      </c>
      <c r="H177" s="23" t="s">
        <v>704</v>
      </c>
      <c r="I177" s="29"/>
      <c r="J177" s="29" t="s">
        <v>705</v>
      </c>
      <c r="K177" s="29"/>
    </row>
    <row r="178" ht="24" customHeight="1" spans="1:11">
      <c r="A178" s="28"/>
      <c r="B178" s="20"/>
      <c r="C178" s="14" t="s">
        <v>764</v>
      </c>
      <c r="D178" s="16">
        <f>IF(D153=0,0,D108/D153)</f>
        <v>0</v>
      </c>
      <c r="E178" s="17"/>
      <c r="F178" s="18"/>
      <c r="G178" s="18"/>
      <c r="H178" s="19"/>
      <c r="I178" s="29"/>
      <c r="J178" s="29"/>
      <c r="K178" s="29"/>
    </row>
    <row r="179" ht="24" customHeight="1" spans="1:11">
      <c r="A179" s="28"/>
      <c r="B179" s="21"/>
      <c r="C179" s="14" t="s">
        <v>765</v>
      </c>
      <c r="D179" s="16">
        <f>IF(D178=0,0,D177/D178-1)*100</f>
        <v>0</v>
      </c>
      <c r="E179" s="17" t="s">
        <v>703</v>
      </c>
      <c r="F179" s="22">
        <v>0</v>
      </c>
      <c r="G179" s="22">
        <v>15</v>
      </c>
      <c r="H179" s="23" t="s">
        <v>704</v>
      </c>
      <c r="I179" s="29"/>
      <c r="J179" s="29" t="s">
        <v>705</v>
      </c>
      <c r="K179" s="29"/>
    </row>
    <row r="180" ht="24" customHeight="1" spans="1:11">
      <c r="A180" s="28" t="s">
        <v>1397</v>
      </c>
      <c r="B180" s="15" t="s">
        <v>1398</v>
      </c>
      <c r="C180" s="14" t="s">
        <v>762</v>
      </c>
      <c r="D180" s="16">
        <f>IF(D155=0,0,D111/D155)</f>
        <v>0</v>
      </c>
      <c r="E180" s="17" t="s">
        <v>703</v>
      </c>
      <c r="F180" s="22">
        <v>1000</v>
      </c>
      <c r="G180" s="22">
        <v>3000</v>
      </c>
      <c r="H180" s="23" t="s">
        <v>704</v>
      </c>
      <c r="I180" s="29"/>
      <c r="J180" s="29" t="s">
        <v>705</v>
      </c>
      <c r="K180" s="29"/>
    </row>
    <row r="181" ht="24" customHeight="1" spans="1:11">
      <c r="A181" s="28"/>
      <c r="B181" s="20"/>
      <c r="C181" s="14" t="s">
        <v>764</v>
      </c>
      <c r="D181" s="16">
        <f>IF(D156=0,0,D113/D156)</f>
        <v>0</v>
      </c>
      <c r="E181" s="17"/>
      <c r="F181" s="18"/>
      <c r="G181" s="18"/>
      <c r="H181" s="19"/>
      <c r="I181" s="29"/>
      <c r="J181" s="29"/>
      <c r="K181" s="29"/>
    </row>
    <row r="182" ht="24" customHeight="1" spans="1:11">
      <c r="A182" s="28"/>
      <c r="B182" s="21"/>
      <c r="C182" s="14" t="s">
        <v>765</v>
      </c>
      <c r="D182" s="16">
        <f>IF(D181=0,0,D180/D181-1)*100</f>
        <v>0</v>
      </c>
      <c r="E182" s="17" t="s">
        <v>703</v>
      </c>
      <c r="F182" s="22">
        <v>-20</v>
      </c>
      <c r="G182" s="22">
        <v>20</v>
      </c>
      <c r="H182" s="23" t="s">
        <v>704</v>
      </c>
      <c r="I182" s="29"/>
      <c r="J182" s="29" t="s">
        <v>705</v>
      </c>
      <c r="K182" s="29"/>
    </row>
    <row r="183" ht="24" customHeight="1" spans="1:11">
      <c r="A183" s="28" t="s">
        <v>1399</v>
      </c>
      <c r="B183" s="15" t="s">
        <v>1400</v>
      </c>
      <c r="C183" s="14" t="s">
        <v>762</v>
      </c>
      <c r="D183" s="16">
        <f>IF(D158=0,0,D96/D158)</f>
        <v>0</v>
      </c>
      <c r="E183" s="17" t="s">
        <v>703</v>
      </c>
      <c r="F183" s="22">
        <v>2000</v>
      </c>
      <c r="G183" s="22">
        <v>10000</v>
      </c>
      <c r="H183" s="23" t="s">
        <v>704</v>
      </c>
      <c r="I183" s="29"/>
      <c r="J183" s="29" t="s">
        <v>705</v>
      </c>
      <c r="K183" s="29"/>
    </row>
    <row r="184" ht="24" customHeight="1" spans="1:11">
      <c r="A184" s="28"/>
      <c r="B184" s="20"/>
      <c r="C184" s="14" t="s">
        <v>764</v>
      </c>
      <c r="D184" s="16">
        <f>IF(D159=0,0,D97/D159)</f>
        <v>0</v>
      </c>
      <c r="E184" s="17"/>
      <c r="F184" s="18"/>
      <c r="G184" s="18"/>
      <c r="H184" s="19"/>
      <c r="I184" s="29"/>
      <c r="J184" s="29"/>
      <c r="K184" s="29"/>
    </row>
    <row r="185" ht="24" customHeight="1" spans="1:11">
      <c r="A185" s="28"/>
      <c r="B185" s="21"/>
      <c r="C185" s="14" t="s">
        <v>765</v>
      </c>
      <c r="D185" s="16">
        <f>IF(D184=0,0,D183/D184-1)*100</f>
        <v>0</v>
      </c>
      <c r="E185" s="17" t="s">
        <v>703</v>
      </c>
      <c r="F185" s="22">
        <v>-20</v>
      </c>
      <c r="G185" s="22">
        <v>20</v>
      </c>
      <c r="H185" s="23" t="s">
        <v>704</v>
      </c>
      <c r="I185" s="29"/>
      <c r="J185" s="29" t="s">
        <v>705</v>
      </c>
      <c r="K185" s="29"/>
    </row>
    <row r="186" ht="24" customHeight="1" spans="1:11">
      <c r="A186" s="28" t="s">
        <v>1171</v>
      </c>
      <c r="B186" s="15" t="s">
        <v>1034</v>
      </c>
      <c r="C186" s="14" t="s">
        <v>1035</v>
      </c>
      <c r="D186" s="16">
        <v>0</v>
      </c>
      <c r="E186" s="17"/>
      <c r="F186" s="18"/>
      <c r="G186" s="18"/>
      <c r="H186" s="19"/>
      <c r="I186" s="29"/>
      <c r="J186" s="29"/>
      <c r="K186" s="29"/>
    </row>
    <row r="187" ht="24" customHeight="1" spans="1:11">
      <c r="A187" s="28"/>
      <c r="B187" s="20"/>
      <c r="C187" s="14" t="s">
        <v>1036</v>
      </c>
      <c r="D187" s="16">
        <v>0</v>
      </c>
      <c r="E187" s="17"/>
      <c r="F187" s="18"/>
      <c r="G187" s="18"/>
      <c r="H187" s="19"/>
      <c r="I187" s="29"/>
      <c r="J187" s="29"/>
      <c r="K187" s="29"/>
    </row>
    <row r="188" ht="24" customHeight="1" spans="1:11">
      <c r="A188" s="28"/>
      <c r="B188" s="21"/>
      <c r="C188" s="14" t="s">
        <v>1037</v>
      </c>
      <c r="D188" s="16">
        <f>IF(D186=0,0,D187/D186)*100</f>
        <v>0</v>
      </c>
      <c r="E188" s="17" t="s">
        <v>703</v>
      </c>
      <c r="F188" s="22">
        <v>90</v>
      </c>
      <c r="G188" s="22">
        <v>110</v>
      </c>
      <c r="H188" s="23" t="s">
        <v>704</v>
      </c>
      <c r="I188" s="29"/>
      <c r="J188" s="29" t="s">
        <v>705</v>
      </c>
      <c r="K188" s="29"/>
    </row>
    <row r="189" ht="24" customHeight="1" spans="1:11">
      <c r="A189" s="28" t="s">
        <v>873</v>
      </c>
      <c r="B189" s="15" t="s">
        <v>1401</v>
      </c>
      <c r="C189" s="14" t="s">
        <v>762</v>
      </c>
      <c r="D189" s="16">
        <v>0</v>
      </c>
      <c r="E189" s="17" t="s">
        <v>703</v>
      </c>
      <c r="F189" s="22">
        <v>0.8</v>
      </c>
      <c r="G189" s="22">
        <v>1.2</v>
      </c>
      <c r="H189" s="23" t="s">
        <v>704</v>
      </c>
      <c r="I189" s="29"/>
      <c r="J189" s="29" t="s">
        <v>705</v>
      </c>
      <c r="K189" s="29"/>
    </row>
    <row r="190" ht="24" customHeight="1" spans="1:11">
      <c r="A190" s="28"/>
      <c r="B190" s="20"/>
      <c r="C190" s="14" t="s">
        <v>764</v>
      </c>
      <c r="D190" s="16">
        <v>0</v>
      </c>
      <c r="E190" s="17"/>
      <c r="F190" s="18"/>
      <c r="G190" s="18"/>
      <c r="H190" s="19"/>
      <c r="I190" s="29"/>
      <c r="J190" s="29"/>
      <c r="K190" s="29"/>
    </row>
    <row r="191" ht="24" customHeight="1" spans="1:11">
      <c r="A191" s="28"/>
      <c r="B191" s="21"/>
      <c r="C191" s="14" t="s">
        <v>870</v>
      </c>
      <c r="D191" s="16">
        <f>D189-D190</f>
        <v>0</v>
      </c>
      <c r="E191" s="17" t="s">
        <v>703</v>
      </c>
      <c r="F191" s="22">
        <v>-0.2</v>
      </c>
      <c r="G191" s="22">
        <v>0.2</v>
      </c>
      <c r="H191" s="67" t="s">
        <v>704</v>
      </c>
      <c r="I191" s="86"/>
      <c r="J191" s="86" t="s">
        <v>705</v>
      </c>
      <c r="K191" s="86"/>
    </row>
    <row r="192" ht="24" customHeight="1" spans="1:11">
      <c r="A192" s="28" t="s">
        <v>1402</v>
      </c>
      <c r="B192" s="28" t="s">
        <v>1039</v>
      </c>
      <c r="C192" s="28" t="s">
        <v>886</v>
      </c>
      <c r="D192" s="16">
        <v>0</v>
      </c>
      <c r="E192" s="17"/>
      <c r="F192" s="22"/>
      <c r="G192" s="39"/>
      <c r="H192" s="40"/>
      <c r="I192" s="99"/>
      <c r="J192" s="99"/>
      <c r="K192" s="99"/>
    </row>
    <row r="193" ht="24" customHeight="1" spans="1:11">
      <c r="A193" s="28"/>
      <c r="B193" s="28"/>
      <c r="C193" s="28" t="s">
        <v>1249</v>
      </c>
      <c r="D193" s="16">
        <v>0</v>
      </c>
      <c r="E193" s="17"/>
      <c r="F193" s="22"/>
      <c r="G193" s="39"/>
      <c r="H193" s="55"/>
      <c r="I193" s="99"/>
      <c r="J193" s="99"/>
      <c r="K193" s="99"/>
    </row>
    <row r="194" ht="24" customHeight="1" spans="1:11">
      <c r="A194" s="56"/>
      <c r="B194" s="56"/>
      <c r="C194" s="56" t="s">
        <v>702</v>
      </c>
      <c r="D194" s="100">
        <f>D192-D193</f>
        <v>0</v>
      </c>
      <c r="E194" s="46" t="s">
        <v>703</v>
      </c>
      <c r="F194" s="47">
        <v>0</v>
      </c>
      <c r="G194" s="47">
        <v>0</v>
      </c>
      <c r="H194" s="101" t="s">
        <v>704</v>
      </c>
      <c r="I194" s="84"/>
      <c r="J194" s="84" t="s">
        <v>705</v>
      </c>
      <c r="K194" s="84"/>
    </row>
    <row r="195" ht="24" customHeight="1" spans="1:11">
      <c r="A195" s="49" t="s">
        <v>1182</v>
      </c>
      <c r="B195" s="49"/>
      <c r="C195" s="49"/>
      <c r="D195" s="50"/>
      <c r="E195" s="51"/>
      <c r="F195" s="50"/>
      <c r="G195" s="50"/>
      <c r="H195" s="52"/>
      <c r="I195" s="85"/>
      <c r="J195" s="85"/>
      <c r="K195" s="85"/>
    </row>
    <row r="196" ht="27" customHeight="1" spans="1:11">
      <c r="A196" s="14" t="s">
        <v>1183</v>
      </c>
      <c r="B196" s="11" t="s">
        <v>911</v>
      </c>
      <c r="C196" s="14" t="s">
        <v>912</v>
      </c>
      <c r="D196" s="16">
        <v>0</v>
      </c>
      <c r="E196" s="17" t="s">
        <v>703</v>
      </c>
      <c r="F196" s="22">
        <v>0</v>
      </c>
      <c r="G196" s="22">
        <v>0</v>
      </c>
      <c r="H196" s="23" t="s">
        <v>704</v>
      </c>
      <c r="I196" s="29"/>
      <c r="J196" s="29" t="s">
        <v>705</v>
      </c>
      <c r="K196" s="29"/>
    </row>
    <row r="197" ht="27" customHeight="1" spans="1:11">
      <c r="A197" s="14"/>
      <c r="B197" s="13"/>
      <c r="C197" s="14" t="s">
        <v>913</v>
      </c>
      <c r="D197" s="16">
        <v>0</v>
      </c>
      <c r="E197" s="17" t="s">
        <v>703</v>
      </c>
      <c r="F197" s="22">
        <v>0</v>
      </c>
      <c r="G197" s="22">
        <v>0</v>
      </c>
      <c r="H197" s="23" t="s">
        <v>704</v>
      </c>
      <c r="I197" s="29"/>
      <c r="J197" s="29" t="s">
        <v>705</v>
      </c>
      <c r="K197" s="29"/>
    </row>
    <row r="198" ht="27" customHeight="1" spans="1:11">
      <c r="A198" s="14" t="s">
        <v>1184</v>
      </c>
      <c r="B198" s="11" t="s">
        <v>911</v>
      </c>
      <c r="C198" s="14" t="s">
        <v>915</v>
      </c>
      <c r="D198" s="16">
        <v>0</v>
      </c>
      <c r="E198" s="17" t="s">
        <v>703</v>
      </c>
      <c r="F198" s="22">
        <v>0</v>
      </c>
      <c r="G198" s="22">
        <v>0</v>
      </c>
      <c r="H198" s="23" t="s">
        <v>704</v>
      </c>
      <c r="I198" s="29"/>
      <c r="J198" s="29" t="s">
        <v>705</v>
      </c>
      <c r="K198" s="29"/>
    </row>
    <row r="199" ht="27" customHeight="1" spans="1:11">
      <c r="A199" s="14"/>
      <c r="B199" s="13"/>
      <c r="C199" s="14" t="s">
        <v>916</v>
      </c>
      <c r="D199" s="16">
        <v>0</v>
      </c>
      <c r="E199" s="17" t="s">
        <v>703</v>
      </c>
      <c r="F199" s="22">
        <v>0</v>
      </c>
      <c r="G199" s="22">
        <v>0</v>
      </c>
      <c r="H199" s="23" t="s">
        <v>704</v>
      </c>
      <c r="I199" s="29"/>
      <c r="J199" s="29" t="s">
        <v>705</v>
      </c>
      <c r="K199" s="29"/>
    </row>
  </sheetData>
  <mergeCells count="116">
    <mergeCell ref="A1:K1"/>
    <mergeCell ref="A2:K2"/>
    <mergeCell ref="F4:G4"/>
    <mergeCell ref="A4:A5"/>
    <mergeCell ref="A7:A9"/>
    <mergeCell ref="A10:A12"/>
    <mergeCell ref="A13:A15"/>
    <mergeCell ref="A16:A18"/>
    <mergeCell ref="A20:A24"/>
    <mergeCell ref="A25:A27"/>
    <mergeCell ref="A28:A30"/>
    <mergeCell ref="A31:A33"/>
    <mergeCell ref="A34:A38"/>
    <mergeCell ref="A39:A43"/>
    <mergeCell ref="A45:A49"/>
    <mergeCell ref="A50:A54"/>
    <mergeCell ref="A55:A57"/>
    <mergeCell ref="A58:A62"/>
    <mergeCell ref="A63:A67"/>
    <mergeCell ref="A68:A72"/>
    <mergeCell ref="A73:A77"/>
    <mergeCell ref="A78:A82"/>
    <mergeCell ref="A83:A87"/>
    <mergeCell ref="A88:A92"/>
    <mergeCell ref="A93:A95"/>
    <mergeCell ref="A96:A98"/>
    <mergeCell ref="A99:A101"/>
    <mergeCell ref="A102:A104"/>
    <mergeCell ref="A105:A109"/>
    <mergeCell ref="A110:A114"/>
    <mergeCell ref="A115:A119"/>
    <mergeCell ref="A120:A122"/>
    <mergeCell ref="A124:A127"/>
    <mergeCell ref="A128:A130"/>
    <mergeCell ref="A131:A134"/>
    <mergeCell ref="A135:A137"/>
    <mergeCell ref="A138:A141"/>
    <mergeCell ref="A142:A144"/>
    <mergeCell ref="A145:A148"/>
    <mergeCell ref="A149:A151"/>
    <mergeCell ref="A152:A154"/>
    <mergeCell ref="A155:A157"/>
    <mergeCell ref="A158:A160"/>
    <mergeCell ref="A161:A163"/>
    <mergeCell ref="A166:A168"/>
    <mergeCell ref="A169:A170"/>
    <mergeCell ref="A171:A173"/>
    <mergeCell ref="A174:A176"/>
    <mergeCell ref="A177:A179"/>
    <mergeCell ref="A180:A182"/>
    <mergeCell ref="A183:A185"/>
    <mergeCell ref="A186:A188"/>
    <mergeCell ref="A189:A191"/>
    <mergeCell ref="A192:A194"/>
    <mergeCell ref="A196:A197"/>
    <mergeCell ref="A198:A199"/>
    <mergeCell ref="B4:B5"/>
    <mergeCell ref="B7:B9"/>
    <mergeCell ref="B10:B12"/>
    <mergeCell ref="B13:B15"/>
    <mergeCell ref="B16:B18"/>
    <mergeCell ref="B20:B24"/>
    <mergeCell ref="B25:B27"/>
    <mergeCell ref="B28:B30"/>
    <mergeCell ref="B31:B33"/>
    <mergeCell ref="B34:B38"/>
    <mergeCell ref="B39:B43"/>
    <mergeCell ref="B45:B49"/>
    <mergeCell ref="B50:B54"/>
    <mergeCell ref="B55:B57"/>
    <mergeCell ref="B58:B62"/>
    <mergeCell ref="B63:B67"/>
    <mergeCell ref="B68:B72"/>
    <mergeCell ref="B73:B77"/>
    <mergeCell ref="B78:B82"/>
    <mergeCell ref="B83:B87"/>
    <mergeCell ref="B88:B92"/>
    <mergeCell ref="B93:B95"/>
    <mergeCell ref="B96:B98"/>
    <mergeCell ref="B99:B101"/>
    <mergeCell ref="B102:B104"/>
    <mergeCell ref="B105:B109"/>
    <mergeCell ref="B110:B114"/>
    <mergeCell ref="B115:B119"/>
    <mergeCell ref="B120:B122"/>
    <mergeCell ref="B124:B127"/>
    <mergeCell ref="B128:B130"/>
    <mergeCell ref="B131:B134"/>
    <mergeCell ref="B135:B137"/>
    <mergeCell ref="B138:B141"/>
    <mergeCell ref="B142:B144"/>
    <mergeCell ref="B145:B148"/>
    <mergeCell ref="B149:B151"/>
    <mergeCell ref="B152:B154"/>
    <mergeCell ref="B155:B157"/>
    <mergeCell ref="B158:B160"/>
    <mergeCell ref="B161:B163"/>
    <mergeCell ref="B166:B168"/>
    <mergeCell ref="B169:B170"/>
    <mergeCell ref="B171:B173"/>
    <mergeCell ref="B174:B176"/>
    <mergeCell ref="B177:B179"/>
    <mergeCell ref="B180:B182"/>
    <mergeCell ref="B183:B185"/>
    <mergeCell ref="B186:B188"/>
    <mergeCell ref="B189:B191"/>
    <mergeCell ref="B192:B194"/>
    <mergeCell ref="B196:B197"/>
    <mergeCell ref="B198:B199"/>
    <mergeCell ref="C4:C5"/>
    <mergeCell ref="D4:D5"/>
    <mergeCell ref="E4:E5"/>
    <mergeCell ref="H4:H5"/>
    <mergeCell ref="I4:I5"/>
    <mergeCell ref="J4:J5"/>
    <mergeCell ref="K4:K5"/>
  </mergeCells>
  <pageMargins left="1.18110236220472" right="1.18110236220472" top="1.18110236220472" bottom="1.18110236220472" header="0.51181" footer="0.51181"/>
  <pageSetup paperSize="9" pageOrder="overThenDown" orientation="portrait" errors="blank"/>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3"/>
  <sheetViews>
    <sheetView zoomScalePageLayoutView="60" workbookViewId="0">
      <pane topLeftCell="B6" activePane="bottomRight" state="frozen"/>
      <selection activeCell="A1" sqref="A1:I1"/>
    </sheetView>
  </sheetViews>
  <sheetFormatPr defaultColWidth="8" defaultRowHeight="13.5"/>
  <cols>
    <col min="1" max="1" width="27.5333333333333" style="1"/>
    <col min="2" max="2" width="22.0833333333333" style="1"/>
    <col min="3" max="3" width="27.5333333333333" style="1"/>
    <col min="4" max="4" width="26.9583333333333" style="1"/>
    <col min="5" max="5" width="5.30833333333333" style="1"/>
    <col min="6" max="7" width="8.175" style="1"/>
    <col min="8" max="8" width="6.30833333333333" style="1"/>
    <col min="9" max="11" width="36.5666666666667" style="1"/>
  </cols>
  <sheetData>
    <row r="1" ht="38.25" customHeight="1" spans="1:11">
      <c r="A1" s="2" t="s">
        <v>1403</v>
      </c>
      <c r="B1" s="2"/>
      <c r="C1" s="2"/>
      <c r="D1" s="3"/>
      <c r="E1" s="2"/>
      <c r="F1" s="3"/>
      <c r="G1" s="3"/>
      <c r="H1" s="4"/>
      <c r="I1" s="30"/>
      <c r="J1" s="30"/>
      <c r="K1" s="30"/>
    </row>
    <row r="2" ht="22.5" customHeight="1" spans="1:11">
      <c r="A2" s="5" t="s">
        <v>1404</v>
      </c>
      <c r="B2" s="5"/>
      <c r="C2" s="5"/>
      <c r="D2" s="5"/>
      <c r="E2" s="4"/>
      <c r="F2" s="5"/>
      <c r="G2" s="5"/>
      <c r="H2" s="4"/>
      <c r="I2" s="31"/>
      <c r="J2" s="31"/>
      <c r="K2" s="31"/>
    </row>
    <row r="3" ht="22.5" customHeight="1" spans="1:11">
      <c r="A3" s="6" t="s">
        <v>45</v>
      </c>
      <c r="B3" s="7"/>
      <c r="C3" s="8"/>
      <c r="D3" s="8"/>
      <c r="E3" s="9"/>
      <c r="F3" s="8"/>
      <c r="G3" s="8"/>
      <c r="H3" s="9"/>
      <c r="I3" s="79"/>
      <c r="J3" s="79"/>
      <c r="K3" s="79" t="s">
        <v>684</v>
      </c>
    </row>
    <row r="4" ht="22.5" customHeight="1" spans="1:11">
      <c r="A4" s="10" t="s">
        <v>685</v>
      </c>
      <c r="B4" s="11" t="s">
        <v>686</v>
      </c>
      <c r="C4" s="10" t="s">
        <v>687</v>
      </c>
      <c r="D4" s="10" t="s">
        <v>688</v>
      </c>
      <c r="E4" s="12" t="s">
        <v>689</v>
      </c>
      <c r="F4" s="10" t="s">
        <v>690</v>
      </c>
      <c r="G4" s="10"/>
      <c r="H4" s="12" t="s">
        <v>691</v>
      </c>
      <c r="I4" s="80" t="s">
        <v>692</v>
      </c>
      <c r="J4" s="80" t="s">
        <v>693</v>
      </c>
      <c r="K4" s="80" t="s">
        <v>694</v>
      </c>
    </row>
    <row r="5" ht="22.5" customHeight="1" spans="1:11">
      <c r="A5" s="10"/>
      <c r="B5" s="13"/>
      <c r="C5" s="10"/>
      <c r="D5" s="10"/>
      <c r="E5" s="12"/>
      <c r="F5" s="10" t="s">
        <v>695</v>
      </c>
      <c r="G5" s="10" t="s">
        <v>696</v>
      </c>
      <c r="H5" s="12"/>
      <c r="I5" s="13"/>
      <c r="J5" s="13"/>
      <c r="K5" s="13"/>
    </row>
    <row r="6" ht="22.5" customHeight="1" spans="1:11">
      <c r="A6" s="33" t="s">
        <v>919</v>
      </c>
      <c r="B6" s="33"/>
      <c r="C6" s="33"/>
      <c r="D6" s="34"/>
      <c r="E6" s="35"/>
      <c r="F6" s="34"/>
      <c r="G6" s="34"/>
      <c r="H6" s="36"/>
      <c r="I6" s="81"/>
      <c r="J6" s="81"/>
      <c r="K6" s="81"/>
    </row>
    <row r="7" ht="22.5" customHeight="1" spans="1:11">
      <c r="A7" s="14" t="s">
        <v>698</v>
      </c>
      <c r="B7" s="15" t="s">
        <v>699</v>
      </c>
      <c r="C7" s="14" t="s">
        <v>700</v>
      </c>
      <c r="D7" s="37">
        <v>0</v>
      </c>
      <c r="E7" s="17"/>
      <c r="F7" s="18"/>
      <c r="G7" s="18"/>
      <c r="H7" s="19"/>
      <c r="I7" s="29"/>
      <c r="J7" s="29"/>
      <c r="K7" s="29"/>
    </row>
    <row r="8" ht="22.5" customHeight="1" spans="1:11">
      <c r="A8" s="14"/>
      <c r="B8" s="20"/>
      <c r="C8" s="14" t="s">
        <v>701</v>
      </c>
      <c r="D8" s="37">
        <v>0</v>
      </c>
      <c r="E8" s="17"/>
      <c r="F8" s="18"/>
      <c r="G8" s="18"/>
      <c r="H8" s="19"/>
      <c r="I8" s="29"/>
      <c r="J8" s="29"/>
      <c r="K8" s="29"/>
    </row>
    <row r="9" ht="22.5" customHeight="1" spans="1:11">
      <c r="A9" s="14"/>
      <c r="B9" s="21"/>
      <c r="C9" s="14" t="s">
        <v>702</v>
      </c>
      <c r="D9" s="37">
        <f>D7-D8</f>
        <v>0</v>
      </c>
      <c r="E9" s="17" t="s">
        <v>703</v>
      </c>
      <c r="F9" s="22">
        <v>0</v>
      </c>
      <c r="G9" s="22">
        <v>0</v>
      </c>
      <c r="H9" s="23" t="s">
        <v>704</v>
      </c>
      <c r="I9" s="29"/>
      <c r="J9" s="29" t="s">
        <v>705</v>
      </c>
      <c r="K9" s="29"/>
    </row>
    <row r="10" ht="22.5" customHeight="1" spans="1:11">
      <c r="A10" s="33" t="s">
        <v>716</v>
      </c>
      <c r="B10" s="33"/>
      <c r="C10" s="33"/>
      <c r="D10" s="33"/>
      <c r="E10" s="33"/>
      <c r="F10" s="33"/>
      <c r="G10" s="33"/>
      <c r="H10" s="38"/>
      <c r="I10" s="82"/>
      <c r="J10" s="82"/>
      <c r="K10" s="82"/>
    </row>
    <row r="11" ht="22.5" customHeight="1" spans="1:11">
      <c r="A11" s="14" t="s">
        <v>1405</v>
      </c>
      <c r="B11" s="10" t="s">
        <v>934</v>
      </c>
      <c r="C11" s="14" t="s">
        <v>756</v>
      </c>
      <c r="D11" s="37">
        <v>0</v>
      </c>
      <c r="E11" s="17"/>
      <c r="F11" s="22"/>
      <c r="G11" s="39"/>
      <c r="H11" s="40"/>
      <c r="I11" s="83"/>
      <c r="J11" s="83"/>
      <c r="K11" s="83"/>
    </row>
    <row r="12" ht="22.5" customHeight="1" spans="1:11">
      <c r="A12" s="14"/>
      <c r="B12" s="10"/>
      <c r="C12" s="14" t="s">
        <v>1406</v>
      </c>
      <c r="D12" s="41">
        <v>0</v>
      </c>
      <c r="E12" s="17"/>
      <c r="F12" s="22"/>
      <c r="G12" s="39"/>
      <c r="H12" s="40"/>
      <c r="I12" s="83"/>
      <c r="J12" s="83"/>
      <c r="K12" s="83"/>
    </row>
    <row r="13" ht="22.5" customHeight="1" spans="1:11">
      <c r="A13" s="14"/>
      <c r="B13" s="10"/>
      <c r="C13" s="14" t="s">
        <v>1407</v>
      </c>
      <c r="D13" s="37">
        <f>D11-D12</f>
        <v>0</v>
      </c>
      <c r="E13" s="17" t="s">
        <v>703</v>
      </c>
      <c r="F13" s="22">
        <v>0</v>
      </c>
      <c r="G13" s="39">
        <v>0</v>
      </c>
      <c r="H13" s="42" t="s">
        <v>704</v>
      </c>
      <c r="I13" s="84"/>
      <c r="J13" s="84"/>
      <c r="K13" s="84"/>
    </row>
    <row r="14" ht="22.5" customHeight="1" spans="1:11">
      <c r="A14" s="14" t="s">
        <v>1408</v>
      </c>
      <c r="B14" s="10" t="s">
        <v>934</v>
      </c>
      <c r="C14" s="14" t="s">
        <v>752</v>
      </c>
      <c r="D14" s="37">
        <v>0</v>
      </c>
      <c r="E14" s="17"/>
      <c r="F14" s="22"/>
      <c r="G14" s="39"/>
      <c r="H14" s="40"/>
      <c r="I14" s="83"/>
      <c r="J14" s="83"/>
      <c r="K14" s="83"/>
    </row>
    <row r="15" ht="22.5" customHeight="1" spans="1:11">
      <c r="A15" s="14"/>
      <c r="B15" s="10"/>
      <c r="C15" s="14" t="s">
        <v>941</v>
      </c>
      <c r="D15" s="41">
        <v>0</v>
      </c>
      <c r="E15" s="17"/>
      <c r="F15" s="22"/>
      <c r="G15" s="39"/>
      <c r="H15" s="40"/>
      <c r="I15" s="83"/>
      <c r="J15" s="83"/>
      <c r="K15" s="83"/>
    </row>
    <row r="16" ht="22.5" customHeight="1" spans="1:11">
      <c r="A16" s="43"/>
      <c r="B16" s="44"/>
      <c r="C16" s="43" t="s">
        <v>1409</v>
      </c>
      <c r="D16" s="45">
        <f>D14-D15</f>
        <v>0</v>
      </c>
      <c r="E16" s="46" t="s">
        <v>703</v>
      </c>
      <c r="F16" s="47">
        <v>0</v>
      </c>
      <c r="G16" s="48">
        <v>0</v>
      </c>
      <c r="H16" s="42" t="s">
        <v>704</v>
      </c>
      <c r="I16" s="84"/>
      <c r="J16" s="84" t="s">
        <v>705</v>
      </c>
      <c r="K16" s="84"/>
    </row>
    <row r="17" ht="22.5" customHeight="1" spans="1:11">
      <c r="A17" s="49" t="s">
        <v>758</v>
      </c>
      <c r="B17" s="49"/>
      <c r="C17" s="49"/>
      <c r="D17" s="50"/>
      <c r="E17" s="51"/>
      <c r="F17" s="50"/>
      <c r="G17" s="50"/>
      <c r="H17" s="52"/>
      <c r="I17" s="85"/>
      <c r="J17" s="85"/>
      <c r="K17" s="85"/>
    </row>
    <row r="18" ht="22.5" customHeight="1" spans="1:11">
      <c r="A18" s="28" t="s">
        <v>1410</v>
      </c>
      <c r="B18" s="15" t="s">
        <v>769</v>
      </c>
      <c r="C18" s="14" t="s">
        <v>762</v>
      </c>
      <c r="D18" s="37">
        <v>0</v>
      </c>
      <c r="E18" s="17"/>
      <c r="F18" s="18"/>
      <c r="G18" s="18"/>
      <c r="H18" s="19"/>
      <c r="I18" s="29"/>
      <c r="J18" s="29"/>
      <c r="K18" s="29"/>
    </row>
    <row r="19" ht="22.5" customHeight="1" spans="1:11">
      <c r="A19" s="28"/>
      <c r="B19" s="20"/>
      <c r="C19" s="14" t="s">
        <v>764</v>
      </c>
      <c r="D19" s="37">
        <v>0</v>
      </c>
      <c r="E19" s="17"/>
      <c r="F19" s="18"/>
      <c r="G19" s="18"/>
      <c r="H19" s="19"/>
      <c r="I19" s="29"/>
      <c r="J19" s="29"/>
      <c r="K19" s="29"/>
    </row>
    <row r="20" ht="22.5" customHeight="1" spans="1:11">
      <c r="A20" s="28"/>
      <c r="B20" s="21"/>
      <c r="C20" s="14" t="s">
        <v>765</v>
      </c>
      <c r="D20" s="37">
        <f>IF(D19=0,0,D18/D19-1)*100</f>
        <v>0</v>
      </c>
      <c r="E20" s="17" t="s">
        <v>703</v>
      </c>
      <c r="F20" s="24">
        <v>2</v>
      </c>
      <c r="G20" s="24">
        <v>20</v>
      </c>
      <c r="H20" s="23" t="s">
        <v>704</v>
      </c>
      <c r="I20" s="29"/>
      <c r="J20" s="29" t="s">
        <v>705</v>
      </c>
      <c r="K20" s="29"/>
    </row>
    <row r="21" ht="22.5" customHeight="1" spans="1:11">
      <c r="A21" s="28" t="s">
        <v>1411</v>
      </c>
      <c r="B21" s="15" t="s">
        <v>1412</v>
      </c>
      <c r="C21" s="14" t="s">
        <v>762</v>
      </c>
      <c r="D21" s="37">
        <v>0</v>
      </c>
      <c r="E21" s="17"/>
      <c r="F21" s="18"/>
      <c r="G21" s="18"/>
      <c r="H21" s="19"/>
      <c r="I21" s="29"/>
      <c r="J21" s="29"/>
      <c r="K21" s="29"/>
    </row>
    <row r="22" ht="22.5" customHeight="1" spans="1:11">
      <c r="A22" s="28"/>
      <c r="B22" s="20"/>
      <c r="C22" s="14" t="s">
        <v>764</v>
      </c>
      <c r="D22" s="37">
        <v>0</v>
      </c>
      <c r="E22" s="17"/>
      <c r="F22" s="18"/>
      <c r="G22" s="18"/>
      <c r="H22" s="19"/>
      <c r="I22" s="29"/>
      <c r="J22" s="29"/>
      <c r="K22" s="29"/>
    </row>
    <row r="23" ht="22.5" customHeight="1" spans="1:11">
      <c r="A23" s="28"/>
      <c r="B23" s="21"/>
      <c r="C23" s="14" t="s">
        <v>765</v>
      </c>
      <c r="D23" s="37">
        <f>IF(D22=0,0,D21/D22-1)*100</f>
        <v>0</v>
      </c>
      <c r="E23" s="17" t="s">
        <v>703</v>
      </c>
      <c r="F23" s="24">
        <v>2</v>
      </c>
      <c r="G23" s="24">
        <v>20</v>
      </c>
      <c r="H23" s="23" t="s">
        <v>704</v>
      </c>
      <c r="I23" s="29"/>
      <c r="J23" s="29" t="s">
        <v>705</v>
      </c>
      <c r="K23" s="29"/>
    </row>
    <row r="24" ht="22.5" customHeight="1" spans="1:11">
      <c r="A24" s="28" t="s">
        <v>1413</v>
      </c>
      <c r="B24" s="15" t="s">
        <v>1414</v>
      </c>
      <c r="C24" s="14" t="s">
        <v>762</v>
      </c>
      <c r="D24" s="37">
        <v>0</v>
      </c>
      <c r="E24" s="17"/>
      <c r="F24" s="18"/>
      <c r="G24" s="18"/>
      <c r="H24" s="19"/>
      <c r="I24" s="29"/>
      <c r="J24" s="29"/>
      <c r="K24" s="29"/>
    </row>
    <row r="25" ht="22.5" customHeight="1" spans="1:11">
      <c r="A25" s="28"/>
      <c r="B25" s="20"/>
      <c r="C25" s="14" t="s">
        <v>764</v>
      </c>
      <c r="D25" s="37">
        <v>0</v>
      </c>
      <c r="E25" s="17"/>
      <c r="F25" s="18"/>
      <c r="G25" s="18"/>
      <c r="H25" s="19"/>
      <c r="I25" s="29"/>
      <c r="J25" s="29"/>
      <c r="K25" s="29"/>
    </row>
    <row r="26" ht="22.5" customHeight="1" spans="1:11">
      <c r="A26" s="28"/>
      <c r="B26" s="21"/>
      <c r="C26" s="14" t="s">
        <v>765</v>
      </c>
      <c r="D26" s="37">
        <f>IF(D25=0,0,D24/D25-1)*100</f>
        <v>0</v>
      </c>
      <c r="E26" s="17"/>
      <c r="F26" s="24"/>
      <c r="G26" s="24"/>
      <c r="H26" s="23"/>
      <c r="I26" s="29"/>
      <c r="J26" s="29"/>
      <c r="K26" s="29"/>
    </row>
    <row r="27" ht="22.5" customHeight="1" spans="1:11">
      <c r="A27" s="28" t="s">
        <v>1415</v>
      </c>
      <c r="B27" s="15" t="s">
        <v>1416</v>
      </c>
      <c r="C27" s="14" t="s">
        <v>762</v>
      </c>
      <c r="D27" s="37">
        <v>0</v>
      </c>
      <c r="E27" s="17"/>
      <c r="F27" s="18"/>
      <c r="G27" s="18"/>
      <c r="H27" s="19"/>
      <c r="I27" s="29"/>
      <c r="J27" s="29"/>
      <c r="K27" s="29"/>
    </row>
    <row r="28" ht="22.5" customHeight="1" spans="1:11">
      <c r="A28" s="28"/>
      <c r="B28" s="20"/>
      <c r="C28" s="14" t="s">
        <v>764</v>
      </c>
      <c r="D28" s="37">
        <v>0</v>
      </c>
      <c r="E28" s="17"/>
      <c r="F28" s="18"/>
      <c r="G28" s="18"/>
      <c r="H28" s="19"/>
      <c r="I28" s="29"/>
      <c r="J28" s="29"/>
      <c r="K28" s="29"/>
    </row>
    <row r="29" ht="22.5" customHeight="1" spans="1:11">
      <c r="A29" s="28"/>
      <c r="B29" s="21"/>
      <c r="C29" s="14" t="s">
        <v>765</v>
      </c>
      <c r="D29" s="37">
        <f>IF(D28=0,0,D27/D28-1)*100</f>
        <v>0</v>
      </c>
      <c r="E29" s="17" t="s">
        <v>703</v>
      </c>
      <c r="F29" s="24">
        <v>5</v>
      </c>
      <c r="G29" s="24">
        <v>30</v>
      </c>
      <c r="H29" s="53" t="s">
        <v>704</v>
      </c>
      <c r="I29" s="86"/>
      <c r="J29" s="86" t="s">
        <v>705</v>
      </c>
      <c r="K29" s="86"/>
    </row>
    <row r="30" ht="22.5" customHeight="1" spans="1:11">
      <c r="A30" s="28" t="s">
        <v>1417</v>
      </c>
      <c r="B30" s="28" t="s">
        <v>1418</v>
      </c>
      <c r="C30" s="28" t="s">
        <v>762</v>
      </c>
      <c r="D30" s="37">
        <v>0</v>
      </c>
      <c r="E30" s="17"/>
      <c r="F30" s="18"/>
      <c r="G30" s="54"/>
      <c r="H30" s="40"/>
      <c r="I30" s="83"/>
      <c r="J30" s="83"/>
      <c r="K30" s="83"/>
    </row>
    <row r="31" ht="22.5" customHeight="1" spans="1:11">
      <c r="A31" s="28"/>
      <c r="B31" s="28"/>
      <c r="C31" s="28" t="s">
        <v>764</v>
      </c>
      <c r="D31" s="37">
        <v>0</v>
      </c>
      <c r="E31" s="17"/>
      <c r="F31" s="18"/>
      <c r="G31" s="54"/>
      <c r="H31" s="55"/>
      <c r="I31" s="83"/>
      <c r="J31" s="83"/>
      <c r="K31" s="83"/>
    </row>
    <row r="32" ht="22.5" customHeight="1" spans="1:11">
      <c r="A32" s="56"/>
      <c r="B32" s="56"/>
      <c r="C32" s="56" t="s">
        <v>765</v>
      </c>
      <c r="D32" s="45">
        <f>IF(D31=0,0,D30/D31-1)*100</f>
        <v>0</v>
      </c>
      <c r="E32" s="46" t="s">
        <v>703</v>
      </c>
      <c r="F32" s="57">
        <v>-30</v>
      </c>
      <c r="G32" s="57">
        <v>30</v>
      </c>
      <c r="H32" s="58" t="s">
        <v>704</v>
      </c>
      <c r="I32" s="84"/>
      <c r="J32" s="84" t="s">
        <v>705</v>
      </c>
      <c r="K32" s="84"/>
    </row>
    <row r="33" ht="22.5" customHeight="1" spans="1:11">
      <c r="A33" s="59" t="s">
        <v>1419</v>
      </c>
      <c r="B33" s="60" t="s">
        <v>769</v>
      </c>
      <c r="C33" s="61" t="s">
        <v>762</v>
      </c>
      <c r="D33" s="62">
        <v>0</v>
      </c>
      <c r="E33" s="63"/>
      <c r="F33" s="64"/>
      <c r="G33" s="64"/>
      <c r="H33" s="65"/>
      <c r="I33" s="87"/>
      <c r="J33" s="87"/>
      <c r="K33" s="87"/>
    </row>
    <row r="34" ht="22.5" customHeight="1" spans="1:11">
      <c r="A34" s="28"/>
      <c r="B34" s="20"/>
      <c r="C34" s="14" t="s">
        <v>764</v>
      </c>
      <c r="D34" s="37">
        <v>0</v>
      </c>
      <c r="E34" s="17"/>
      <c r="F34" s="18"/>
      <c r="G34" s="18"/>
      <c r="H34" s="19"/>
      <c r="I34" s="29"/>
      <c r="J34" s="29"/>
      <c r="K34" s="29"/>
    </row>
    <row r="35" ht="22.5" customHeight="1" spans="1:11">
      <c r="A35" s="28"/>
      <c r="B35" s="21"/>
      <c r="C35" s="14" t="s">
        <v>765</v>
      </c>
      <c r="D35" s="37">
        <f>IF(D34=0,0,D33/D34-1)*100</f>
        <v>0</v>
      </c>
      <c r="E35" s="17" t="s">
        <v>703</v>
      </c>
      <c r="F35" s="24">
        <v>0</v>
      </c>
      <c r="G35" s="24">
        <v>20</v>
      </c>
      <c r="H35" s="66" t="s">
        <v>704</v>
      </c>
      <c r="I35" s="29"/>
      <c r="J35" s="29" t="s">
        <v>705</v>
      </c>
      <c r="K35" s="29"/>
    </row>
    <row r="36" ht="22.5" customHeight="1" spans="1:11">
      <c r="A36" s="28" t="s">
        <v>1420</v>
      </c>
      <c r="B36" s="15" t="s">
        <v>1421</v>
      </c>
      <c r="C36" s="14" t="s">
        <v>762</v>
      </c>
      <c r="D36" s="37">
        <v>0</v>
      </c>
      <c r="E36" s="17"/>
      <c r="F36" s="18"/>
      <c r="G36" s="18"/>
      <c r="H36" s="19"/>
      <c r="I36" s="29"/>
      <c r="J36" s="29"/>
      <c r="K36" s="29"/>
    </row>
    <row r="37" ht="22.5" customHeight="1" spans="1:11">
      <c r="A37" s="28"/>
      <c r="B37" s="20"/>
      <c r="C37" s="14" t="s">
        <v>764</v>
      </c>
      <c r="D37" s="37">
        <v>0</v>
      </c>
      <c r="E37" s="17"/>
      <c r="F37" s="18"/>
      <c r="G37" s="18"/>
      <c r="H37" s="19"/>
      <c r="I37" s="29"/>
      <c r="J37" s="29"/>
      <c r="K37" s="29"/>
    </row>
    <row r="38" ht="22.5" customHeight="1" spans="1:11">
      <c r="A38" s="28"/>
      <c r="B38" s="21"/>
      <c r="C38" s="14" t="s">
        <v>765</v>
      </c>
      <c r="D38" s="37">
        <f>IF(D37=0,0,D36/D37-1)*100</f>
        <v>0</v>
      </c>
      <c r="E38" s="17" t="s">
        <v>703</v>
      </c>
      <c r="F38" s="24">
        <v>0</v>
      </c>
      <c r="G38" s="24">
        <v>20</v>
      </c>
      <c r="H38" s="67" t="s">
        <v>704</v>
      </c>
      <c r="I38" s="86"/>
      <c r="J38" s="86" t="s">
        <v>705</v>
      </c>
      <c r="K38" s="86"/>
    </row>
    <row r="39" ht="22.5" customHeight="1" spans="1:11">
      <c r="A39" s="28" t="s">
        <v>1422</v>
      </c>
      <c r="B39" s="12" t="s">
        <v>1423</v>
      </c>
      <c r="C39" s="28" t="s">
        <v>762</v>
      </c>
      <c r="D39" s="37">
        <v>0</v>
      </c>
      <c r="E39" s="17"/>
      <c r="F39" s="24"/>
      <c r="G39" s="68"/>
      <c r="H39" s="40"/>
      <c r="I39" s="83"/>
      <c r="J39" s="83"/>
      <c r="K39" s="83"/>
    </row>
    <row r="40" ht="22.5" customHeight="1" spans="1:11">
      <c r="A40" s="28"/>
      <c r="B40" s="12"/>
      <c r="C40" s="28" t="s">
        <v>764</v>
      </c>
      <c r="D40" s="37">
        <v>0</v>
      </c>
      <c r="E40" s="17"/>
      <c r="F40" s="24"/>
      <c r="G40" s="68"/>
      <c r="H40" s="40"/>
      <c r="I40" s="83"/>
      <c r="J40" s="83"/>
      <c r="K40" s="83"/>
    </row>
    <row r="41" ht="22.5" customHeight="1" spans="1:11">
      <c r="A41" s="56"/>
      <c r="B41" s="69"/>
      <c r="C41" s="56" t="s">
        <v>765</v>
      </c>
      <c r="D41" s="45">
        <f>IF(D40=0,0,D39/D40-1)*100</f>
        <v>0</v>
      </c>
      <c r="E41" s="46" t="s">
        <v>703</v>
      </c>
      <c r="F41" s="57">
        <v>-30</v>
      </c>
      <c r="G41" s="70">
        <v>30</v>
      </c>
      <c r="H41" s="42" t="s">
        <v>704</v>
      </c>
      <c r="I41" s="84"/>
      <c r="J41" s="84" t="s">
        <v>705</v>
      </c>
      <c r="K41" s="84"/>
    </row>
    <row r="42" ht="22.5" customHeight="1" spans="1:11">
      <c r="A42" s="59" t="s">
        <v>799</v>
      </c>
      <c r="B42" s="60" t="s">
        <v>800</v>
      </c>
      <c r="C42" s="61" t="s">
        <v>801</v>
      </c>
      <c r="D42" s="62">
        <v>0</v>
      </c>
      <c r="E42" s="63" t="s">
        <v>703</v>
      </c>
      <c r="F42" s="71">
        <v>0</v>
      </c>
      <c r="G42" s="64"/>
      <c r="H42" s="72" t="s">
        <v>704</v>
      </c>
      <c r="I42" s="87"/>
      <c r="J42" s="87" t="s">
        <v>705</v>
      </c>
      <c r="K42" s="87"/>
    </row>
    <row r="43" ht="22.5" customHeight="1" spans="1:11">
      <c r="A43" s="28"/>
      <c r="B43" s="20"/>
      <c r="C43" s="14" t="s">
        <v>802</v>
      </c>
      <c r="D43" s="37">
        <v>0</v>
      </c>
      <c r="E43" s="17" t="s">
        <v>703</v>
      </c>
      <c r="F43" s="22">
        <v>0</v>
      </c>
      <c r="G43" s="18"/>
      <c r="H43" s="23" t="s">
        <v>704</v>
      </c>
      <c r="I43" s="29"/>
      <c r="J43" s="29" t="s">
        <v>705</v>
      </c>
      <c r="K43" s="29"/>
    </row>
    <row r="44" ht="22.5" customHeight="1" spans="1:11">
      <c r="A44" s="28"/>
      <c r="B44" s="21"/>
      <c r="C44" s="14" t="s">
        <v>803</v>
      </c>
      <c r="D44" s="37">
        <f>IF(D33=0,0,D43/D33*12)</f>
        <v>0</v>
      </c>
      <c r="E44" s="17" t="s">
        <v>703</v>
      </c>
      <c r="F44" s="22">
        <v>6</v>
      </c>
      <c r="G44" s="18"/>
      <c r="H44" s="23" t="s">
        <v>704</v>
      </c>
      <c r="I44" s="29"/>
      <c r="J44" s="29" t="s">
        <v>705</v>
      </c>
      <c r="K44" s="29"/>
    </row>
    <row r="45" ht="22.5" customHeight="1" spans="1:11">
      <c r="A45" s="33" t="s">
        <v>804</v>
      </c>
      <c r="B45" s="33"/>
      <c r="C45" s="33"/>
      <c r="D45" s="34"/>
      <c r="E45" s="35"/>
      <c r="F45" s="34"/>
      <c r="G45" s="34"/>
      <c r="H45" s="36"/>
      <c r="I45" s="81"/>
      <c r="J45" s="81"/>
      <c r="K45" s="81"/>
    </row>
    <row r="46" ht="22.5" customHeight="1" spans="1:11">
      <c r="A46" s="28" t="s">
        <v>805</v>
      </c>
      <c r="B46" s="15" t="s">
        <v>769</v>
      </c>
      <c r="C46" s="14" t="s">
        <v>807</v>
      </c>
      <c r="D46" s="73">
        <v>0</v>
      </c>
      <c r="E46" s="17"/>
      <c r="F46" s="18"/>
      <c r="G46" s="18"/>
      <c r="H46" s="19"/>
      <c r="I46" s="29"/>
      <c r="J46" s="29"/>
      <c r="K46" s="29"/>
    </row>
    <row r="47" ht="22.5" customHeight="1" spans="1:11">
      <c r="A47" s="74"/>
      <c r="B47" s="20"/>
      <c r="C47" s="14" t="s">
        <v>808</v>
      </c>
      <c r="D47" s="73">
        <v>0</v>
      </c>
      <c r="E47" s="17"/>
      <c r="F47" s="18"/>
      <c r="G47" s="18"/>
      <c r="H47" s="19"/>
      <c r="I47" s="29"/>
      <c r="J47" s="29"/>
      <c r="K47" s="29"/>
    </row>
    <row r="48" ht="22.5" customHeight="1" spans="1:11">
      <c r="A48" s="74"/>
      <c r="B48" s="21"/>
      <c r="C48" s="14" t="s">
        <v>765</v>
      </c>
      <c r="D48" s="37">
        <f>IF(D47=0,0,D46/D47-1)*100</f>
        <v>0</v>
      </c>
      <c r="E48" s="17" t="s">
        <v>703</v>
      </c>
      <c r="F48" s="24">
        <v>0</v>
      </c>
      <c r="G48" s="24">
        <v>10</v>
      </c>
      <c r="H48" s="23" t="s">
        <v>704</v>
      </c>
      <c r="I48" s="29"/>
      <c r="J48" s="29" t="s">
        <v>705</v>
      </c>
      <c r="K48" s="29"/>
    </row>
    <row r="49" ht="22.5" customHeight="1" spans="1:11">
      <c r="A49" s="28" t="s">
        <v>1424</v>
      </c>
      <c r="B49" s="15" t="s">
        <v>1425</v>
      </c>
      <c r="C49" s="14" t="s">
        <v>807</v>
      </c>
      <c r="D49" s="73">
        <v>0</v>
      </c>
      <c r="E49" s="17"/>
      <c r="F49" s="18"/>
      <c r="G49" s="18"/>
      <c r="H49" s="75"/>
      <c r="I49" s="86"/>
      <c r="J49" s="86"/>
      <c r="K49" s="86"/>
    </row>
    <row r="50" ht="22.5" customHeight="1" spans="1:11">
      <c r="A50" s="26"/>
      <c r="B50" s="76"/>
      <c r="C50" s="56" t="s">
        <v>1426</v>
      </c>
      <c r="D50" s="45">
        <v>0</v>
      </c>
      <c r="E50" s="46" t="s">
        <v>703</v>
      </c>
      <c r="F50" s="57">
        <v>99</v>
      </c>
      <c r="G50" s="70">
        <v>100</v>
      </c>
      <c r="H50" s="42" t="s">
        <v>704</v>
      </c>
      <c r="I50" s="84"/>
      <c r="J50" s="84" t="s">
        <v>705</v>
      </c>
      <c r="K50" s="84"/>
    </row>
    <row r="51" ht="22.5" customHeight="1" spans="1:11">
      <c r="A51" s="74"/>
      <c r="B51" s="20"/>
      <c r="C51" s="61" t="s">
        <v>808</v>
      </c>
      <c r="D51" s="77">
        <v>0</v>
      </c>
      <c r="E51" s="63"/>
      <c r="F51" s="64"/>
      <c r="G51" s="64"/>
      <c r="H51" s="65"/>
      <c r="I51" s="87"/>
      <c r="J51" s="87"/>
      <c r="K51" s="87"/>
    </row>
    <row r="52" ht="22.5" customHeight="1" spans="1:11">
      <c r="A52" s="74"/>
      <c r="B52" s="21"/>
      <c r="C52" s="14" t="s">
        <v>765</v>
      </c>
      <c r="D52" s="37">
        <f>IF(D51=0,0,D49/D51-1)*100</f>
        <v>0</v>
      </c>
      <c r="E52" s="17" t="s">
        <v>703</v>
      </c>
      <c r="F52" s="24">
        <v>0</v>
      </c>
      <c r="G52" s="24">
        <v>10</v>
      </c>
      <c r="H52" s="23" t="s">
        <v>704</v>
      </c>
      <c r="I52" s="29"/>
      <c r="J52" s="29" t="s">
        <v>705</v>
      </c>
      <c r="K52" s="29"/>
    </row>
    <row r="53" ht="22.5" customHeight="1" spans="1:11">
      <c r="A53" s="28" t="s">
        <v>1427</v>
      </c>
      <c r="B53" s="15" t="s">
        <v>1428</v>
      </c>
      <c r="C53" s="14" t="s">
        <v>807</v>
      </c>
      <c r="D53" s="73">
        <v>0</v>
      </c>
      <c r="E53" s="17"/>
      <c r="F53" s="18"/>
      <c r="G53" s="18"/>
      <c r="H53" s="75"/>
      <c r="I53" s="86"/>
      <c r="J53" s="86"/>
      <c r="K53" s="86"/>
    </row>
    <row r="54" ht="22.5" customHeight="1" spans="1:11">
      <c r="A54" s="26"/>
      <c r="B54" s="76"/>
      <c r="C54" s="43" t="s">
        <v>1429</v>
      </c>
      <c r="D54" s="45">
        <v>0</v>
      </c>
      <c r="E54" s="78" t="s">
        <v>703</v>
      </c>
      <c r="F54" s="57">
        <v>5</v>
      </c>
      <c r="G54" s="70">
        <v>40</v>
      </c>
      <c r="H54" s="42" t="s">
        <v>704</v>
      </c>
      <c r="I54" s="84"/>
      <c r="J54" s="84" t="s">
        <v>705</v>
      </c>
      <c r="K54" s="84"/>
    </row>
    <row r="55" ht="22.5" customHeight="1" spans="1:11">
      <c r="A55" s="74"/>
      <c r="B55" s="20"/>
      <c r="C55" s="61" t="s">
        <v>808</v>
      </c>
      <c r="D55" s="77">
        <v>0</v>
      </c>
      <c r="E55" s="63"/>
      <c r="F55" s="64"/>
      <c r="G55" s="64"/>
      <c r="H55" s="65"/>
      <c r="I55" s="87"/>
      <c r="J55" s="87"/>
      <c r="K55" s="87"/>
    </row>
    <row r="56" ht="26.25" customHeight="1" spans="1:11">
      <c r="A56" s="74"/>
      <c r="B56" s="21"/>
      <c r="C56" s="14" t="s">
        <v>765</v>
      </c>
      <c r="D56" s="37">
        <f>IF(D55=0,0,D53/D55-1)*100</f>
        <v>0</v>
      </c>
      <c r="E56" s="17" t="s">
        <v>703</v>
      </c>
      <c r="F56" s="24">
        <v>0</v>
      </c>
      <c r="G56" s="24">
        <v>10</v>
      </c>
      <c r="H56" s="23" t="s">
        <v>704</v>
      </c>
      <c r="I56" s="29"/>
      <c r="J56" s="29" t="s">
        <v>705</v>
      </c>
      <c r="K56" s="29"/>
    </row>
    <row r="57" ht="22.5" customHeight="1" spans="1:11">
      <c r="A57" s="33" t="s">
        <v>1430</v>
      </c>
      <c r="B57" s="33"/>
      <c r="C57" s="33"/>
      <c r="D57" s="34"/>
      <c r="E57" s="35"/>
      <c r="F57" s="34"/>
      <c r="G57" s="34"/>
      <c r="H57" s="36"/>
      <c r="I57" s="81"/>
      <c r="J57" s="81"/>
      <c r="K57" s="81"/>
    </row>
    <row r="58" ht="22.5" customHeight="1" spans="1:11">
      <c r="A58" s="14" t="s">
        <v>1431</v>
      </c>
      <c r="B58" s="15" t="s">
        <v>1432</v>
      </c>
      <c r="C58" s="14" t="s">
        <v>807</v>
      </c>
      <c r="D58" s="37">
        <v>0</v>
      </c>
      <c r="E58" s="17"/>
      <c r="F58" s="18"/>
      <c r="G58" s="18"/>
      <c r="H58" s="19"/>
      <c r="I58" s="29"/>
      <c r="J58" s="29"/>
      <c r="K58" s="29"/>
    </row>
    <row r="59" ht="22.5" customHeight="1" spans="1:11">
      <c r="A59" s="14"/>
      <c r="B59" s="20"/>
      <c r="C59" s="14" t="s">
        <v>808</v>
      </c>
      <c r="D59" s="37">
        <v>0</v>
      </c>
      <c r="E59" s="17"/>
      <c r="F59" s="18"/>
      <c r="G59" s="18"/>
      <c r="H59" s="19"/>
      <c r="I59" s="29"/>
      <c r="J59" s="29"/>
      <c r="K59" s="29"/>
    </row>
    <row r="60" ht="22.5" customHeight="1" spans="1:11">
      <c r="A60" s="14"/>
      <c r="B60" s="21"/>
      <c r="C60" s="14" t="s">
        <v>765</v>
      </c>
      <c r="D60" s="37">
        <f>IF(D59=0,0,D58/D59-1)*100</f>
        <v>0</v>
      </c>
      <c r="E60" s="17" t="s">
        <v>703</v>
      </c>
      <c r="F60" s="24">
        <v>5</v>
      </c>
      <c r="G60" s="24">
        <v>30</v>
      </c>
      <c r="H60" s="23" t="s">
        <v>704</v>
      </c>
      <c r="I60" s="29"/>
      <c r="J60" s="29" t="s">
        <v>705</v>
      </c>
      <c r="K60" s="29"/>
    </row>
    <row r="61" ht="22.5" customHeight="1" spans="1:11">
      <c r="A61" s="14" t="s">
        <v>1433</v>
      </c>
      <c r="B61" s="15" t="s">
        <v>1434</v>
      </c>
      <c r="C61" s="14" t="s">
        <v>807</v>
      </c>
      <c r="D61" s="37">
        <v>0</v>
      </c>
      <c r="E61" s="17"/>
      <c r="F61" s="18"/>
      <c r="G61" s="18"/>
      <c r="H61" s="19"/>
      <c r="I61" s="29"/>
      <c r="J61" s="29"/>
      <c r="K61" s="29"/>
    </row>
    <row r="62" ht="22.5" customHeight="1" spans="1:11">
      <c r="A62" s="14"/>
      <c r="B62" s="20"/>
      <c r="C62" s="14" t="s">
        <v>808</v>
      </c>
      <c r="D62" s="37">
        <v>0</v>
      </c>
      <c r="E62" s="17"/>
      <c r="F62" s="18"/>
      <c r="G62" s="18"/>
      <c r="H62" s="19"/>
      <c r="I62" s="29"/>
      <c r="J62" s="29"/>
      <c r="K62" s="29"/>
    </row>
    <row r="63" ht="22.5" customHeight="1" spans="1:11">
      <c r="A63" s="14"/>
      <c r="B63" s="21"/>
      <c r="C63" s="14" t="s">
        <v>765</v>
      </c>
      <c r="D63" s="37">
        <f>IF(D62=0,0,D61/D62-1)*100</f>
        <v>0</v>
      </c>
      <c r="E63" s="17" t="s">
        <v>703</v>
      </c>
      <c r="F63" s="24">
        <v>5</v>
      </c>
      <c r="G63" s="24">
        <v>30</v>
      </c>
      <c r="H63" s="23" t="s">
        <v>704</v>
      </c>
      <c r="I63" s="29"/>
      <c r="J63" s="29" t="s">
        <v>705</v>
      </c>
      <c r="K63" s="29"/>
    </row>
  </sheetData>
  <mergeCells count="46">
    <mergeCell ref="A1:I1"/>
    <mergeCell ref="A2:K2"/>
    <mergeCell ref="F4:G4"/>
    <mergeCell ref="A4:A5"/>
    <mergeCell ref="A7:A9"/>
    <mergeCell ref="A11:A13"/>
    <mergeCell ref="A14:A16"/>
    <mergeCell ref="A18:A20"/>
    <mergeCell ref="A21:A23"/>
    <mergeCell ref="A24:A26"/>
    <mergeCell ref="A27:A29"/>
    <mergeCell ref="A30:A32"/>
    <mergeCell ref="A33:A35"/>
    <mergeCell ref="A36:A38"/>
    <mergeCell ref="A39:A41"/>
    <mergeCell ref="A42:A44"/>
    <mergeCell ref="A46:A48"/>
    <mergeCell ref="A49:A52"/>
    <mergeCell ref="A53:A56"/>
    <mergeCell ref="A58:A60"/>
    <mergeCell ref="A61:A63"/>
    <mergeCell ref="B4:B5"/>
    <mergeCell ref="B7:B9"/>
    <mergeCell ref="B11:B13"/>
    <mergeCell ref="B14:B16"/>
    <mergeCell ref="B18:B20"/>
    <mergeCell ref="B21:B23"/>
    <mergeCell ref="B24:B26"/>
    <mergeCell ref="B27:B29"/>
    <mergeCell ref="B30:B32"/>
    <mergeCell ref="B33:B35"/>
    <mergeCell ref="B36:B38"/>
    <mergeCell ref="B39:B41"/>
    <mergeCell ref="B42:B44"/>
    <mergeCell ref="B46:B48"/>
    <mergeCell ref="B49:B52"/>
    <mergeCell ref="B53:B56"/>
    <mergeCell ref="B58:B60"/>
    <mergeCell ref="B61:B63"/>
    <mergeCell ref="C4:C5"/>
    <mergeCell ref="D4:D5"/>
    <mergeCell ref="E4:E5"/>
    <mergeCell ref="H4:H5"/>
    <mergeCell ref="I4:I5"/>
    <mergeCell ref="J4:J5"/>
    <mergeCell ref="K4:K5"/>
  </mergeCells>
  <pageMargins left="1.18110236220472" right="1.18110236220472" top="1.18110236220472" bottom="1.18110236220472" header="0.51181" footer="0.51181"/>
  <pageSetup paperSize="9" pageOrder="overThenDown" orientation="portrait" errors="blank"/>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zoomScalePageLayoutView="60" workbookViewId="0">
      <pane topLeftCell="B6" activePane="bottomRight" state="frozen"/>
      <selection activeCell="A1" sqref="A1:K1"/>
    </sheetView>
  </sheetViews>
  <sheetFormatPr defaultColWidth="8" defaultRowHeight="13.5"/>
  <cols>
    <col min="1" max="1" width="21.3666666666667" style="1"/>
    <col min="2" max="2" width="22.375" style="1"/>
    <col min="3" max="3" width="25.2416666666667" style="1"/>
    <col min="4" max="4" width="25.3833333333333" style="1"/>
    <col min="5" max="5" width="5.30833333333333" style="1"/>
    <col min="6" max="7" width="7.025" style="1"/>
    <col min="8" max="8" width="5.01666666666667" style="1"/>
    <col min="9" max="11" width="36.5666666666667" style="1"/>
  </cols>
  <sheetData>
    <row r="1" ht="38.25" customHeight="1" spans="1:11">
      <c r="A1" s="2" t="s">
        <v>1435</v>
      </c>
      <c r="B1" s="2"/>
      <c r="C1" s="2"/>
      <c r="D1" s="3"/>
      <c r="E1" s="2"/>
      <c r="F1" s="3"/>
      <c r="G1" s="3"/>
      <c r="H1" s="4"/>
      <c r="I1" s="30"/>
      <c r="J1" s="30"/>
      <c r="K1" s="30"/>
    </row>
    <row r="2" ht="22.5" customHeight="1" spans="1:11">
      <c r="A2" s="5" t="s">
        <v>1436</v>
      </c>
      <c r="B2" s="5"/>
      <c r="C2" s="5"/>
      <c r="D2" s="5"/>
      <c r="E2" s="4"/>
      <c r="F2" s="5"/>
      <c r="G2" s="5"/>
      <c r="H2" s="4"/>
      <c r="I2" s="31"/>
      <c r="J2" s="31"/>
      <c r="K2" s="31"/>
    </row>
    <row r="3" ht="22.5" customHeight="1" spans="1:11">
      <c r="A3" s="6" t="s">
        <v>45</v>
      </c>
      <c r="B3" s="7"/>
      <c r="C3" s="8"/>
      <c r="D3" s="8"/>
      <c r="E3" s="9"/>
      <c r="F3" s="8"/>
      <c r="G3" s="8"/>
      <c r="H3" s="9"/>
      <c r="I3" s="8"/>
      <c r="J3" s="8"/>
      <c r="K3" s="8" t="s">
        <v>684</v>
      </c>
    </row>
    <row r="4" ht="22.5" customHeight="1" spans="1:11">
      <c r="A4" s="10" t="s">
        <v>685</v>
      </c>
      <c r="B4" s="11" t="s">
        <v>686</v>
      </c>
      <c r="C4" s="10" t="s">
        <v>687</v>
      </c>
      <c r="D4" s="10" t="s">
        <v>688</v>
      </c>
      <c r="E4" s="12" t="s">
        <v>689</v>
      </c>
      <c r="F4" s="10" t="s">
        <v>690</v>
      </c>
      <c r="G4" s="10"/>
      <c r="H4" s="12" t="s">
        <v>691</v>
      </c>
      <c r="I4" s="12" t="s">
        <v>692</v>
      </c>
      <c r="J4" s="12" t="s">
        <v>693</v>
      </c>
      <c r="K4" s="12" t="s">
        <v>694</v>
      </c>
    </row>
    <row r="5" ht="22.5" customHeight="1" spans="1:11">
      <c r="A5" s="10"/>
      <c r="B5" s="13"/>
      <c r="C5" s="10"/>
      <c r="D5" s="10"/>
      <c r="E5" s="12"/>
      <c r="F5" s="10" t="s">
        <v>695</v>
      </c>
      <c r="G5" s="10" t="s">
        <v>696</v>
      </c>
      <c r="H5" s="12"/>
      <c r="I5" s="12"/>
      <c r="J5" s="12"/>
      <c r="K5" s="12"/>
    </row>
    <row r="6" ht="22.5" customHeight="1" spans="1:11">
      <c r="A6" s="14" t="s">
        <v>698</v>
      </c>
      <c r="B6" s="15" t="s">
        <v>699</v>
      </c>
      <c r="C6" s="14" t="s">
        <v>700</v>
      </c>
      <c r="D6" s="16">
        <v>0</v>
      </c>
      <c r="E6" s="17"/>
      <c r="F6" s="18"/>
      <c r="G6" s="18"/>
      <c r="H6" s="19"/>
      <c r="I6" s="29"/>
      <c r="J6" s="29"/>
      <c r="K6" s="29"/>
    </row>
    <row r="7" ht="22.5" customHeight="1" spans="1:11">
      <c r="A7" s="14"/>
      <c r="B7" s="20"/>
      <c r="C7" s="14" t="s">
        <v>701</v>
      </c>
      <c r="D7" s="16">
        <v>0</v>
      </c>
      <c r="E7" s="17"/>
      <c r="F7" s="18"/>
      <c r="G7" s="18"/>
      <c r="H7" s="19"/>
      <c r="I7" s="29"/>
      <c r="J7" s="29"/>
      <c r="K7" s="29"/>
    </row>
    <row r="8" ht="22.5" customHeight="1" spans="1:11">
      <c r="A8" s="14"/>
      <c r="B8" s="21"/>
      <c r="C8" s="14" t="s">
        <v>702</v>
      </c>
      <c r="D8" s="16">
        <f>D6-D7</f>
        <v>0</v>
      </c>
      <c r="E8" s="17" t="s">
        <v>703</v>
      </c>
      <c r="F8" s="22">
        <v>0</v>
      </c>
      <c r="G8" s="22">
        <v>0</v>
      </c>
      <c r="H8" s="23" t="s">
        <v>704</v>
      </c>
      <c r="I8" s="29"/>
      <c r="J8" s="29" t="s">
        <v>705</v>
      </c>
      <c r="K8" s="29"/>
    </row>
    <row r="9" ht="22.5" customHeight="1" spans="1:11">
      <c r="A9" s="14" t="s">
        <v>1437</v>
      </c>
      <c r="B9" s="11" t="s">
        <v>769</v>
      </c>
      <c r="C9" s="14" t="s">
        <v>762</v>
      </c>
      <c r="D9" s="16">
        <v>0</v>
      </c>
      <c r="E9" s="17"/>
      <c r="F9" s="18"/>
      <c r="G9" s="18"/>
      <c r="H9" s="19"/>
      <c r="I9" s="29"/>
      <c r="J9" s="29"/>
      <c r="K9" s="29"/>
    </row>
    <row r="10" ht="22.5" customHeight="1" spans="1:11">
      <c r="A10" s="14"/>
      <c r="B10" s="32"/>
      <c r="C10" s="14" t="s">
        <v>764</v>
      </c>
      <c r="D10" s="16">
        <v>0</v>
      </c>
      <c r="E10" s="17"/>
      <c r="F10" s="18"/>
      <c r="G10" s="18"/>
      <c r="H10" s="19"/>
      <c r="I10" s="29"/>
      <c r="J10" s="29"/>
      <c r="K10" s="29"/>
    </row>
    <row r="11" ht="22.5" customHeight="1" spans="1:11">
      <c r="A11" s="14"/>
      <c r="B11" s="13"/>
      <c r="C11" s="14" t="s">
        <v>765</v>
      </c>
      <c r="D11" s="16">
        <f>IF(D10=0,0,D9/D10-1)*100</f>
        <v>0</v>
      </c>
      <c r="E11" s="17" t="s">
        <v>703</v>
      </c>
      <c r="F11" s="24">
        <v>0</v>
      </c>
      <c r="G11" s="24">
        <v>20</v>
      </c>
      <c r="H11" s="23" t="s">
        <v>704</v>
      </c>
      <c r="I11" s="29"/>
      <c r="J11" s="29" t="s">
        <v>705</v>
      </c>
      <c r="K11" s="29"/>
    </row>
    <row r="12" ht="22.5" customHeight="1" spans="1:11">
      <c r="A12" s="14" t="s">
        <v>1438</v>
      </c>
      <c r="B12" s="11" t="s">
        <v>769</v>
      </c>
      <c r="C12" s="14" t="s">
        <v>762</v>
      </c>
      <c r="D12" s="16">
        <v>0</v>
      </c>
      <c r="E12" s="17"/>
      <c r="F12" s="18"/>
      <c r="G12" s="18"/>
      <c r="H12" s="19"/>
      <c r="I12" s="29"/>
      <c r="J12" s="29"/>
      <c r="K12" s="29"/>
    </row>
    <row r="13" ht="22.5" customHeight="1" spans="1:11">
      <c r="A13" s="14"/>
      <c r="B13" s="32"/>
      <c r="C13" s="14" t="s">
        <v>764</v>
      </c>
      <c r="D13" s="16">
        <v>0</v>
      </c>
      <c r="E13" s="17"/>
      <c r="F13" s="18"/>
      <c r="G13" s="18"/>
      <c r="H13" s="19"/>
      <c r="I13" s="29"/>
      <c r="J13" s="29"/>
      <c r="K13" s="29"/>
    </row>
    <row r="14" ht="22.5" customHeight="1" spans="1:11">
      <c r="A14" s="14"/>
      <c r="B14" s="13"/>
      <c r="C14" s="14" t="s">
        <v>765</v>
      </c>
      <c r="D14" s="16">
        <f>IF(D13=0,0,D12/D13-1)*100</f>
        <v>0</v>
      </c>
      <c r="E14" s="17" t="s">
        <v>703</v>
      </c>
      <c r="F14" s="24">
        <v>0</v>
      </c>
      <c r="G14" s="24">
        <v>20</v>
      </c>
      <c r="H14" s="23" t="s">
        <v>704</v>
      </c>
      <c r="I14" s="29"/>
      <c r="J14" s="29" t="s">
        <v>705</v>
      </c>
      <c r="K14" s="29"/>
    </row>
    <row r="15" ht="22.5" customHeight="1" spans="1:11">
      <c r="A15" s="14" t="s">
        <v>1439</v>
      </c>
      <c r="B15" s="15" t="s">
        <v>1440</v>
      </c>
      <c r="C15" s="14" t="s">
        <v>762</v>
      </c>
      <c r="D15" s="25">
        <v>0</v>
      </c>
      <c r="E15" s="17"/>
      <c r="F15" s="18"/>
      <c r="G15" s="18"/>
      <c r="H15" s="19"/>
      <c r="I15" s="29"/>
      <c r="J15" s="29"/>
      <c r="K15" s="29"/>
    </row>
    <row r="16" ht="22.5" customHeight="1" spans="1:11">
      <c r="A16" s="14"/>
      <c r="B16" s="20"/>
      <c r="C16" s="14" t="s">
        <v>764</v>
      </c>
      <c r="D16" s="25">
        <v>0</v>
      </c>
      <c r="E16" s="17"/>
      <c r="F16" s="18"/>
      <c r="G16" s="18"/>
      <c r="H16" s="19"/>
      <c r="I16" s="29"/>
      <c r="J16" s="29"/>
      <c r="K16" s="29"/>
    </row>
    <row r="17" ht="24.75" customHeight="1" spans="1:11">
      <c r="A17" s="14"/>
      <c r="B17" s="21"/>
      <c r="C17" s="14" t="s">
        <v>765</v>
      </c>
      <c r="D17" s="16">
        <f>IF(D16=0,0,D15/D16-1)*100</f>
        <v>0</v>
      </c>
      <c r="E17" s="17" t="s">
        <v>703</v>
      </c>
      <c r="F17" s="24">
        <v>0</v>
      </c>
      <c r="G17" s="24">
        <v>10</v>
      </c>
      <c r="H17" s="23" t="s">
        <v>704</v>
      </c>
      <c r="I17" s="29"/>
      <c r="J17" s="29" t="s">
        <v>705</v>
      </c>
      <c r="K17" s="29"/>
    </row>
    <row r="18" ht="24.75" customHeight="1" spans="1:11">
      <c r="A18" s="26"/>
      <c r="B18" s="27"/>
      <c r="C18" s="14" t="s">
        <v>1441</v>
      </c>
      <c r="D18" s="16">
        <v>0</v>
      </c>
      <c r="E18" s="17" t="s">
        <v>703</v>
      </c>
      <c r="F18" s="24">
        <v>0</v>
      </c>
      <c r="G18" s="24">
        <v>0</v>
      </c>
      <c r="H18" s="29" t="s">
        <v>704</v>
      </c>
      <c r="I18" s="29"/>
      <c r="J18" s="29" t="s">
        <v>705</v>
      </c>
      <c r="K18" s="29"/>
    </row>
    <row r="19" ht="24.75" customHeight="1" spans="1:11">
      <c r="A19" s="28" t="s">
        <v>1442</v>
      </c>
      <c r="B19" s="15" t="s">
        <v>1443</v>
      </c>
      <c r="C19" s="14" t="s">
        <v>762</v>
      </c>
      <c r="D19" s="16">
        <f>IF(D15=0,0,D12/D15)</f>
        <v>0</v>
      </c>
      <c r="E19" s="17"/>
      <c r="F19" s="18"/>
      <c r="G19" s="18"/>
      <c r="H19" s="19"/>
      <c r="I19" s="29"/>
      <c r="J19" s="29"/>
      <c r="K19" s="29"/>
    </row>
    <row r="20" ht="24.75" customHeight="1" spans="1:11">
      <c r="A20" s="28"/>
      <c r="B20" s="20"/>
      <c r="C20" s="14" t="s">
        <v>764</v>
      </c>
      <c r="D20" s="16">
        <f>IF(D16=0,0,D13/D16)</f>
        <v>0</v>
      </c>
      <c r="E20" s="17"/>
      <c r="F20" s="18"/>
      <c r="G20" s="18"/>
      <c r="H20" s="19"/>
      <c r="I20" s="29"/>
      <c r="J20" s="29"/>
      <c r="K20" s="29"/>
    </row>
    <row r="21" ht="24.75" customHeight="1" spans="1:11">
      <c r="A21" s="28"/>
      <c r="B21" s="21"/>
      <c r="C21" s="14" t="s">
        <v>765</v>
      </c>
      <c r="D21" s="16">
        <f>IF(D20=0,0,D19/D20-1)*100</f>
        <v>0</v>
      </c>
      <c r="E21" s="17" t="s">
        <v>703</v>
      </c>
      <c r="F21" s="24">
        <v>0</v>
      </c>
      <c r="G21" s="24">
        <v>10</v>
      </c>
      <c r="H21" s="23" t="s">
        <v>704</v>
      </c>
      <c r="I21" s="29"/>
      <c r="J21" s="29" t="s">
        <v>705</v>
      </c>
      <c r="K21" s="29"/>
    </row>
  </sheetData>
  <mergeCells count="22">
    <mergeCell ref="A1:K1"/>
    <mergeCell ref="A2:K2"/>
    <mergeCell ref="F4:G4"/>
    <mergeCell ref="A4:A5"/>
    <mergeCell ref="A6:A8"/>
    <mergeCell ref="A9:A11"/>
    <mergeCell ref="A12:A14"/>
    <mergeCell ref="A15:A18"/>
    <mergeCell ref="A19:A21"/>
    <mergeCell ref="B4:B5"/>
    <mergeCell ref="B6:B8"/>
    <mergeCell ref="B9:B11"/>
    <mergeCell ref="B12:B14"/>
    <mergeCell ref="B15:B18"/>
    <mergeCell ref="B19:B21"/>
    <mergeCell ref="C4:C5"/>
    <mergeCell ref="D4:D5"/>
    <mergeCell ref="E4:E5"/>
    <mergeCell ref="H4:H5"/>
    <mergeCell ref="I4:I5"/>
    <mergeCell ref="J4:J5"/>
    <mergeCell ref="K4:K5"/>
  </mergeCells>
  <pageMargins left="1.18110236220472" right="1.18110236220472" top="1.18110236220472" bottom="1.18110236220472" header="0.51181" footer="0.51181"/>
  <pageSetup paperSize="9" pageOrder="overThenDown" orientation="portrait" errors="blank"/>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zoomScalePageLayoutView="60" workbookViewId="0">
      <pane topLeftCell="B6" activePane="bottomRight" state="frozen"/>
      <selection activeCell="A1" sqref="A1:K1"/>
    </sheetView>
  </sheetViews>
  <sheetFormatPr defaultColWidth="8" defaultRowHeight="13.5"/>
  <cols>
    <col min="1" max="1" width="21.3666666666667" style="1"/>
    <col min="2" max="2" width="26.3916666666667" style="1"/>
    <col min="3" max="3" width="25.2416666666667" style="1"/>
    <col min="4" max="4" width="25.3833333333333" style="1"/>
    <col min="5" max="5" width="5.30833333333333" style="1"/>
    <col min="6" max="7" width="7.025" style="1"/>
    <col min="8" max="8" width="5.01666666666667" style="1"/>
    <col min="9" max="11" width="36.5666666666667" style="1"/>
  </cols>
  <sheetData>
    <row r="1" ht="38.25" customHeight="1" spans="1:11">
      <c r="A1" s="2" t="s">
        <v>1444</v>
      </c>
      <c r="B1" s="2"/>
      <c r="C1" s="2"/>
      <c r="D1" s="3"/>
      <c r="E1" s="2"/>
      <c r="F1" s="3"/>
      <c r="G1" s="3"/>
      <c r="H1" s="4"/>
      <c r="I1" s="30"/>
      <c r="J1" s="30"/>
      <c r="K1" s="30"/>
    </row>
    <row r="2" ht="22.5" customHeight="1" spans="1:11">
      <c r="A2" s="5" t="s">
        <v>1445</v>
      </c>
      <c r="B2" s="5"/>
      <c r="C2" s="5"/>
      <c r="D2" s="5"/>
      <c r="E2" s="4"/>
      <c r="F2" s="5"/>
      <c r="G2" s="5"/>
      <c r="H2" s="4"/>
      <c r="I2" s="31"/>
      <c r="J2" s="31"/>
      <c r="K2" s="31"/>
    </row>
    <row r="3" ht="22.5" customHeight="1" spans="1:11">
      <c r="A3" s="6" t="s">
        <v>45</v>
      </c>
      <c r="B3" s="7"/>
      <c r="C3" s="8"/>
      <c r="D3" s="8"/>
      <c r="E3" s="9"/>
      <c r="F3" s="8"/>
      <c r="G3" s="8"/>
      <c r="H3" s="9"/>
      <c r="I3" s="8"/>
      <c r="J3" s="8"/>
      <c r="K3" s="8" t="s">
        <v>684</v>
      </c>
    </row>
    <row r="4" ht="22.5" customHeight="1" spans="1:11">
      <c r="A4" s="10" t="s">
        <v>685</v>
      </c>
      <c r="B4" s="11" t="s">
        <v>686</v>
      </c>
      <c r="C4" s="10" t="s">
        <v>687</v>
      </c>
      <c r="D4" s="10" t="s">
        <v>688</v>
      </c>
      <c r="E4" s="12" t="s">
        <v>689</v>
      </c>
      <c r="F4" s="10" t="s">
        <v>690</v>
      </c>
      <c r="G4" s="10"/>
      <c r="H4" s="12" t="s">
        <v>691</v>
      </c>
      <c r="I4" s="12" t="s">
        <v>692</v>
      </c>
      <c r="J4" s="12" t="s">
        <v>693</v>
      </c>
      <c r="K4" s="12" t="s">
        <v>694</v>
      </c>
    </row>
    <row r="5" ht="22.5" customHeight="1" spans="1:11">
      <c r="A5" s="10"/>
      <c r="B5" s="13"/>
      <c r="C5" s="10"/>
      <c r="D5" s="10"/>
      <c r="E5" s="12"/>
      <c r="F5" s="10" t="s">
        <v>695</v>
      </c>
      <c r="G5" s="10" t="s">
        <v>696</v>
      </c>
      <c r="H5" s="12"/>
      <c r="I5" s="12"/>
      <c r="J5" s="12"/>
      <c r="K5" s="12"/>
    </row>
    <row r="6" ht="22.5" customHeight="1" spans="1:11">
      <c r="A6" s="14" t="s">
        <v>698</v>
      </c>
      <c r="B6" s="15" t="s">
        <v>699</v>
      </c>
      <c r="C6" s="14" t="s">
        <v>700</v>
      </c>
      <c r="D6" s="16">
        <v>0</v>
      </c>
      <c r="E6" s="17"/>
      <c r="F6" s="18"/>
      <c r="G6" s="18"/>
      <c r="H6" s="19"/>
      <c r="I6" s="29"/>
      <c r="J6" s="29"/>
      <c r="K6" s="29"/>
    </row>
    <row r="7" ht="22.5" customHeight="1" spans="1:11">
      <c r="A7" s="14"/>
      <c r="B7" s="20"/>
      <c r="C7" s="14" t="s">
        <v>701</v>
      </c>
      <c r="D7" s="16">
        <v>0</v>
      </c>
      <c r="E7" s="17"/>
      <c r="F7" s="18"/>
      <c r="G7" s="18"/>
      <c r="H7" s="19"/>
      <c r="I7" s="29"/>
      <c r="J7" s="29"/>
      <c r="K7" s="29"/>
    </row>
    <row r="8" ht="22.5" customHeight="1" spans="1:11">
      <c r="A8" s="14"/>
      <c r="B8" s="21"/>
      <c r="C8" s="14" t="s">
        <v>702</v>
      </c>
      <c r="D8" s="16">
        <f>D6-D7</f>
        <v>0</v>
      </c>
      <c r="E8" s="17" t="s">
        <v>703</v>
      </c>
      <c r="F8" s="22">
        <v>0</v>
      </c>
      <c r="G8" s="22">
        <v>0</v>
      </c>
      <c r="H8" s="23" t="s">
        <v>704</v>
      </c>
      <c r="I8" s="29"/>
      <c r="J8" s="29" t="s">
        <v>705</v>
      </c>
      <c r="K8" s="29"/>
    </row>
    <row r="9" ht="22.5" customHeight="1" spans="1:11">
      <c r="A9" s="14" t="s">
        <v>1437</v>
      </c>
      <c r="B9" s="15" t="s">
        <v>1446</v>
      </c>
      <c r="C9" s="14" t="s">
        <v>762</v>
      </c>
      <c r="D9" s="16">
        <v>0</v>
      </c>
      <c r="E9" s="17"/>
      <c r="F9" s="18"/>
      <c r="G9" s="18"/>
      <c r="H9" s="19"/>
      <c r="I9" s="29"/>
      <c r="J9" s="29"/>
      <c r="K9" s="29"/>
    </row>
    <row r="10" ht="22.5" customHeight="1" spans="1:11">
      <c r="A10" s="14"/>
      <c r="B10" s="20"/>
      <c r="C10" s="14" t="s">
        <v>764</v>
      </c>
      <c r="D10" s="16">
        <v>0</v>
      </c>
      <c r="E10" s="17"/>
      <c r="F10" s="18"/>
      <c r="G10" s="18"/>
      <c r="H10" s="19"/>
      <c r="I10" s="29"/>
      <c r="J10" s="29"/>
      <c r="K10" s="29"/>
    </row>
    <row r="11" ht="22.5" customHeight="1" spans="1:11">
      <c r="A11" s="14"/>
      <c r="B11" s="21"/>
      <c r="C11" s="14" t="s">
        <v>765</v>
      </c>
      <c r="D11" s="16">
        <f>IF(D10=0,0,D9/D10-1)*100</f>
        <v>0</v>
      </c>
      <c r="E11" s="17" t="s">
        <v>703</v>
      </c>
      <c r="F11" s="24">
        <v>0</v>
      </c>
      <c r="G11" s="24">
        <v>20</v>
      </c>
      <c r="H11" s="23" t="s">
        <v>704</v>
      </c>
      <c r="I11" s="29"/>
      <c r="J11" s="29" t="s">
        <v>705</v>
      </c>
      <c r="K11" s="29"/>
    </row>
    <row r="12" ht="22.5" customHeight="1" spans="1:11">
      <c r="A12" s="14" t="s">
        <v>1438</v>
      </c>
      <c r="B12" s="15" t="s">
        <v>1447</v>
      </c>
      <c r="C12" s="14" t="s">
        <v>762</v>
      </c>
      <c r="D12" s="16">
        <v>0</v>
      </c>
      <c r="E12" s="17"/>
      <c r="F12" s="18"/>
      <c r="G12" s="18"/>
      <c r="H12" s="19"/>
      <c r="I12" s="29"/>
      <c r="J12" s="29"/>
      <c r="K12" s="29"/>
    </row>
    <row r="13" ht="22.5" customHeight="1" spans="1:11">
      <c r="A13" s="14"/>
      <c r="B13" s="20"/>
      <c r="C13" s="14" t="s">
        <v>764</v>
      </c>
      <c r="D13" s="16">
        <v>0</v>
      </c>
      <c r="E13" s="17"/>
      <c r="F13" s="18"/>
      <c r="G13" s="18"/>
      <c r="H13" s="19"/>
      <c r="I13" s="29"/>
      <c r="J13" s="29"/>
      <c r="K13" s="29"/>
    </row>
    <row r="14" ht="22.5" customHeight="1" spans="1:11">
      <c r="A14" s="14"/>
      <c r="B14" s="21"/>
      <c r="C14" s="14" t="s">
        <v>765</v>
      </c>
      <c r="D14" s="16">
        <f>IF(D13=0,0,D12/D13-1)*100</f>
        <v>0</v>
      </c>
      <c r="E14" s="17" t="s">
        <v>703</v>
      </c>
      <c r="F14" s="24">
        <v>0</v>
      </c>
      <c r="G14" s="24">
        <v>20</v>
      </c>
      <c r="H14" s="23" t="s">
        <v>704</v>
      </c>
      <c r="I14" s="29"/>
      <c r="J14" s="29" t="s">
        <v>705</v>
      </c>
      <c r="K14" s="29"/>
    </row>
    <row r="15" ht="22.5" customHeight="1" spans="1:11">
      <c r="A15" s="14" t="s">
        <v>1439</v>
      </c>
      <c r="B15" s="15" t="s">
        <v>1448</v>
      </c>
      <c r="C15" s="14" t="s">
        <v>762</v>
      </c>
      <c r="D15" s="25">
        <v>0</v>
      </c>
      <c r="E15" s="17"/>
      <c r="F15" s="18"/>
      <c r="G15" s="18"/>
      <c r="H15" s="19"/>
      <c r="I15" s="29"/>
      <c r="J15" s="29"/>
      <c r="K15" s="29"/>
    </row>
    <row r="16" ht="22.5" customHeight="1" spans="1:11">
      <c r="A16" s="14"/>
      <c r="B16" s="20"/>
      <c r="C16" s="14" t="s">
        <v>764</v>
      </c>
      <c r="D16" s="25">
        <v>0</v>
      </c>
      <c r="E16" s="17"/>
      <c r="F16" s="18"/>
      <c r="G16" s="18"/>
      <c r="H16" s="19"/>
      <c r="I16" s="29"/>
      <c r="J16" s="29"/>
      <c r="K16" s="29"/>
    </row>
    <row r="17" ht="24.75" customHeight="1" spans="1:11">
      <c r="A17" s="14"/>
      <c r="B17" s="21"/>
      <c r="C17" s="14" t="s">
        <v>765</v>
      </c>
      <c r="D17" s="16">
        <f>IF(D16=0,0,D15/D16-1)*100</f>
        <v>0</v>
      </c>
      <c r="E17" s="17" t="s">
        <v>703</v>
      </c>
      <c r="F17" s="24">
        <v>0</v>
      </c>
      <c r="G17" s="24">
        <v>10</v>
      </c>
      <c r="H17" s="23" t="s">
        <v>704</v>
      </c>
      <c r="I17" s="29"/>
      <c r="J17" s="29" t="s">
        <v>705</v>
      </c>
      <c r="K17" s="29"/>
    </row>
    <row r="18" ht="24.75" customHeight="1" spans="1:11">
      <c r="A18" s="26"/>
      <c r="B18" s="27"/>
      <c r="C18" s="28" t="s">
        <v>1449</v>
      </c>
      <c r="D18" s="16">
        <v>0</v>
      </c>
      <c r="E18" s="17" t="s">
        <v>703</v>
      </c>
      <c r="F18" s="24">
        <v>0</v>
      </c>
      <c r="G18" s="24">
        <v>0</v>
      </c>
      <c r="H18" s="29" t="s">
        <v>704</v>
      </c>
      <c r="I18" s="29"/>
      <c r="J18" s="29" t="s">
        <v>705</v>
      </c>
      <c r="K18" s="29"/>
    </row>
    <row r="19" ht="24.75" customHeight="1" spans="1:11">
      <c r="A19" s="28" t="s">
        <v>1442</v>
      </c>
      <c r="B19" s="15" t="s">
        <v>1443</v>
      </c>
      <c r="C19" s="14" t="s">
        <v>762</v>
      </c>
      <c r="D19" s="16">
        <f>IF(D15=0,0,D12/D15)</f>
        <v>0</v>
      </c>
      <c r="E19" s="17"/>
      <c r="F19" s="18"/>
      <c r="G19" s="18"/>
      <c r="H19" s="19"/>
      <c r="I19" s="29"/>
      <c r="J19" s="29"/>
      <c r="K19" s="29"/>
    </row>
    <row r="20" ht="24.75" customHeight="1" spans="1:11">
      <c r="A20" s="28"/>
      <c r="B20" s="20"/>
      <c r="C20" s="14" t="s">
        <v>764</v>
      </c>
      <c r="D20" s="16">
        <f>IF(D16=0,0,D13/D16)</f>
        <v>0</v>
      </c>
      <c r="E20" s="17"/>
      <c r="F20" s="18"/>
      <c r="G20" s="18"/>
      <c r="H20" s="19"/>
      <c r="I20" s="29"/>
      <c r="J20" s="29"/>
      <c r="K20" s="29"/>
    </row>
    <row r="21" ht="24.75" customHeight="1" spans="1:11">
      <c r="A21" s="28"/>
      <c r="B21" s="21"/>
      <c r="C21" s="14" t="s">
        <v>765</v>
      </c>
      <c r="D21" s="16">
        <f>IF(D20=0,0,D19/D20-1)*100</f>
        <v>0</v>
      </c>
      <c r="E21" s="17" t="s">
        <v>703</v>
      </c>
      <c r="F21" s="24">
        <v>0</v>
      </c>
      <c r="G21" s="24">
        <v>10</v>
      </c>
      <c r="H21" s="23" t="s">
        <v>704</v>
      </c>
      <c r="I21" s="29"/>
      <c r="J21" s="29" t="s">
        <v>705</v>
      </c>
      <c r="K21" s="29"/>
    </row>
  </sheetData>
  <mergeCells count="22">
    <mergeCell ref="A1:K1"/>
    <mergeCell ref="A2:K2"/>
    <mergeCell ref="F4:G4"/>
    <mergeCell ref="A4:A5"/>
    <mergeCell ref="A6:A8"/>
    <mergeCell ref="A9:A11"/>
    <mergeCell ref="A12:A14"/>
    <mergeCell ref="A15:A18"/>
    <mergeCell ref="A19:A21"/>
    <mergeCell ref="B4:B5"/>
    <mergeCell ref="B6:B8"/>
    <mergeCell ref="B9:B11"/>
    <mergeCell ref="B12:B14"/>
    <mergeCell ref="B15:B18"/>
    <mergeCell ref="B19:B21"/>
    <mergeCell ref="C4:C5"/>
    <mergeCell ref="D4:D5"/>
    <mergeCell ref="E4:E5"/>
    <mergeCell ref="H4:H5"/>
    <mergeCell ref="I4:I5"/>
    <mergeCell ref="J4:J5"/>
    <mergeCell ref="K4:K5"/>
  </mergeCells>
  <pageMargins left="1.18110236220472" right="1.18110236220472" top="1.18110236220472" bottom="1.18110236220472" header="0.51181" footer="0.51181"/>
  <pageSetup paperSize="9" pageOrder="overThenDown" orientation="portrait" errors="blank"/>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showZeros="0" zoomScalePageLayoutView="60" workbookViewId="0">
      <pane topLeftCell="C5" activePane="bottomRight" state="frozen"/>
      <selection activeCell="A1" sqref="A1:I1"/>
    </sheetView>
  </sheetViews>
  <sheetFormatPr defaultColWidth="8" defaultRowHeight="13.5"/>
  <cols>
    <col min="1" max="1" width="54.7833333333333" style="1"/>
    <col min="2" max="2" width="27.25" style="1"/>
    <col min="3" max="5" width="22.9416666666667" style="1"/>
    <col min="6" max="6" width="28.4" style="1"/>
    <col min="7" max="9" width="22.9416666666667" style="1"/>
  </cols>
  <sheetData>
    <row r="1" ht="48" customHeight="1" spans="1:9">
      <c r="A1" s="268" t="s">
        <v>71</v>
      </c>
      <c r="B1" s="269"/>
      <c r="C1" s="269"/>
      <c r="D1" s="269"/>
      <c r="E1" s="269"/>
      <c r="F1" s="269"/>
      <c r="G1" s="269"/>
      <c r="H1" s="269"/>
      <c r="I1" s="269"/>
    </row>
    <row r="2" ht="19.5" customHeight="1" spans="1:9">
      <c r="A2" s="312"/>
      <c r="B2" s="312"/>
      <c r="C2" s="312"/>
      <c r="D2" s="312"/>
      <c r="E2" s="312"/>
      <c r="F2" s="312"/>
      <c r="G2" s="312"/>
      <c r="H2" s="312"/>
      <c r="I2" s="434" t="s">
        <v>72</v>
      </c>
    </row>
    <row r="3" ht="19.5" customHeight="1" spans="1:9">
      <c r="A3" s="270" t="s">
        <v>45</v>
      </c>
      <c r="B3" s="270"/>
      <c r="C3" s="270"/>
      <c r="D3" s="270"/>
      <c r="E3" s="270"/>
      <c r="F3" s="270"/>
      <c r="G3" s="270"/>
      <c r="H3" s="270"/>
      <c r="I3" s="272" t="s">
        <v>46</v>
      </c>
    </row>
    <row r="4" ht="39" customHeight="1" spans="1:9">
      <c r="A4" s="336" t="s">
        <v>73</v>
      </c>
      <c r="B4" s="273" t="s">
        <v>74</v>
      </c>
      <c r="C4" s="470" t="s">
        <v>75</v>
      </c>
      <c r="D4" s="273" t="s">
        <v>76</v>
      </c>
      <c r="E4" s="273" t="s">
        <v>77</v>
      </c>
      <c r="F4" s="273" t="s">
        <v>78</v>
      </c>
      <c r="G4" s="273" t="s">
        <v>79</v>
      </c>
      <c r="H4" s="273" t="s">
        <v>54</v>
      </c>
      <c r="I4" s="273" t="s">
        <v>55</v>
      </c>
    </row>
    <row r="5" ht="28.5" customHeight="1" spans="1:9">
      <c r="A5" s="471" t="s">
        <v>80</v>
      </c>
      <c r="B5" s="358">
        <f>C5+D5+E5+F5+G5+H5+I5</f>
        <v>352067270.81</v>
      </c>
      <c r="C5" s="358">
        <v>0</v>
      </c>
      <c r="D5" s="358">
        <v>352067270.81</v>
      </c>
      <c r="E5" s="358">
        <v>0</v>
      </c>
      <c r="F5" s="358">
        <v>0</v>
      </c>
      <c r="G5" s="358">
        <v>0</v>
      </c>
      <c r="H5" s="358">
        <v>0</v>
      </c>
      <c r="I5" s="358">
        <v>0</v>
      </c>
    </row>
    <row r="6" ht="28.5" customHeight="1" spans="1:9">
      <c r="A6" s="399" t="s">
        <v>81</v>
      </c>
      <c r="B6" s="358">
        <f>C6+D6+E6+F6+G6+H6+I6</f>
        <v>85322673.18</v>
      </c>
      <c r="C6" s="358">
        <v>0</v>
      </c>
      <c r="D6" s="358">
        <v>85322673.18</v>
      </c>
      <c r="E6" s="358">
        <v>0</v>
      </c>
      <c r="F6" s="358">
        <v>0</v>
      </c>
      <c r="G6" s="358">
        <v>0</v>
      </c>
      <c r="H6" s="358">
        <v>0</v>
      </c>
      <c r="I6" s="358">
        <v>0</v>
      </c>
    </row>
    <row r="7" ht="28.5" customHeight="1" spans="1:9">
      <c r="A7" s="399" t="s">
        <v>82</v>
      </c>
      <c r="B7" s="358">
        <f>C7+D7+E7+F7+G7+H7+I7</f>
        <v>30178500</v>
      </c>
      <c r="C7" s="358">
        <v>0</v>
      </c>
      <c r="D7" s="358">
        <v>30178500</v>
      </c>
      <c r="E7" s="358">
        <v>0</v>
      </c>
      <c r="F7" s="358">
        <v>0</v>
      </c>
      <c r="G7" s="358">
        <v>0</v>
      </c>
      <c r="H7" s="358">
        <v>0</v>
      </c>
      <c r="I7" s="358">
        <v>0</v>
      </c>
    </row>
    <row r="8" ht="28.5" customHeight="1" spans="1:9">
      <c r="A8" s="322" t="s">
        <v>83</v>
      </c>
      <c r="B8" s="358">
        <f>C8+D8+E8+F8+G8+H8+I8</f>
        <v>34815474.53</v>
      </c>
      <c r="C8" s="358">
        <v>0</v>
      </c>
      <c r="D8" s="358">
        <v>34815474.53</v>
      </c>
      <c r="E8" s="358">
        <v>0</v>
      </c>
      <c r="F8" s="358">
        <v>0</v>
      </c>
      <c r="G8" s="358">
        <v>0</v>
      </c>
      <c r="H8" s="358">
        <v>0</v>
      </c>
      <c r="I8" s="358">
        <v>0</v>
      </c>
    </row>
    <row r="9" ht="28.5" customHeight="1" spans="1:9">
      <c r="A9" s="322" t="s">
        <v>84</v>
      </c>
      <c r="B9" s="358">
        <f>C9+D9</f>
        <v>18622022.93</v>
      </c>
      <c r="C9" s="358">
        <v>0</v>
      </c>
      <c r="D9" s="358">
        <v>18622022.93</v>
      </c>
      <c r="E9" s="358"/>
      <c r="F9" s="358"/>
      <c r="G9" s="358"/>
      <c r="H9" s="358"/>
      <c r="I9" s="358"/>
    </row>
    <row r="10" ht="28.5" customHeight="1" spans="1:9">
      <c r="A10" s="322" t="s">
        <v>85</v>
      </c>
      <c r="B10" s="358">
        <f>C10+D10+E10+F10+I10</f>
        <v>586931.49</v>
      </c>
      <c r="C10" s="358">
        <v>0</v>
      </c>
      <c r="D10" s="358">
        <v>586931.49</v>
      </c>
      <c r="E10" s="358">
        <v>0</v>
      </c>
      <c r="F10" s="358">
        <v>0</v>
      </c>
      <c r="G10" s="358"/>
      <c r="H10" s="358"/>
      <c r="I10" s="358">
        <v>0</v>
      </c>
    </row>
    <row r="11" ht="28.5" customHeight="1" spans="1:9">
      <c r="A11" s="322" t="s">
        <v>86</v>
      </c>
      <c r="B11" s="358">
        <f>C11+D11+E11+F11+G11+H11+I11</f>
        <v>1825.96</v>
      </c>
      <c r="C11" s="358">
        <v>0</v>
      </c>
      <c r="D11" s="358">
        <v>1825.96</v>
      </c>
      <c r="E11" s="358">
        <v>0</v>
      </c>
      <c r="F11" s="358">
        <v>0</v>
      </c>
      <c r="G11" s="358">
        <v>0</v>
      </c>
      <c r="H11" s="358">
        <v>0</v>
      </c>
      <c r="I11" s="358">
        <v>0</v>
      </c>
    </row>
    <row r="12" ht="28.5" customHeight="1" spans="1:9">
      <c r="A12" s="322" t="s">
        <v>87</v>
      </c>
      <c r="B12" s="358">
        <f>C12</f>
        <v>0</v>
      </c>
      <c r="C12" s="358">
        <v>0</v>
      </c>
      <c r="D12" s="358"/>
      <c r="E12" s="358"/>
      <c r="F12" s="358"/>
      <c r="G12" s="358"/>
      <c r="H12" s="358"/>
      <c r="I12" s="358"/>
    </row>
    <row r="13" ht="28.5" customHeight="1" spans="1:9">
      <c r="A13" s="322" t="s">
        <v>88</v>
      </c>
      <c r="B13" s="358">
        <f>C13</f>
        <v>0</v>
      </c>
      <c r="C13" s="358">
        <v>0</v>
      </c>
      <c r="D13" s="358"/>
      <c r="E13" s="358"/>
      <c r="F13" s="358"/>
      <c r="G13" s="358"/>
      <c r="H13" s="358"/>
      <c r="I13" s="358"/>
    </row>
    <row r="14" ht="28.5" customHeight="1" spans="1:9">
      <c r="A14" s="399" t="s">
        <v>89</v>
      </c>
      <c r="B14" s="358">
        <f>C14+D14+E14+F14+G14+H14+I14</f>
        <v>227327031.36</v>
      </c>
      <c r="C14" s="358">
        <v>0</v>
      </c>
      <c r="D14" s="358">
        <v>227327031.36</v>
      </c>
      <c r="E14" s="358">
        <v>0</v>
      </c>
      <c r="F14" s="358">
        <v>0</v>
      </c>
      <c r="G14" s="358">
        <v>0</v>
      </c>
      <c r="H14" s="358">
        <v>0</v>
      </c>
      <c r="I14" s="358">
        <v>0</v>
      </c>
    </row>
    <row r="15" ht="28.5" customHeight="1" spans="1:9">
      <c r="A15" s="399" t="s">
        <v>90</v>
      </c>
      <c r="B15" s="358">
        <f>C15+D15+E15+F15+G15+H15+I15</f>
        <v>227221827.46</v>
      </c>
      <c r="C15" s="358">
        <v>0</v>
      </c>
      <c r="D15" s="358">
        <v>227221827.46</v>
      </c>
      <c r="E15" s="358">
        <v>0</v>
      </c>
      <c r="F15" s="358">
        <v>0</v>
      </c>
      <c r="G15" s="358">
        <v>0</v>
      </c>
      <c r="H15" s="358">
        <v>0</v>
      </c>
      <c r="I15" s="358">
        <v>0</v>
      </c>
    </row>
    <row r="16" ht="28.5" customHeight="1" spans="1:9">
      <c r="A16" s="399" t="s">
        <v>91</v>
      </c>
      <c r="B16" s="358">
        <f>C16+D16+E16+F16+I16</f>
        <v>57228.9</v>
      </c>
      <c r="C16" s="358">
        <v>0</v>
      </c>
      <c r="D16" s="358">
        <v>57228.9</v>
      </c>
      <c r="E16" s="358">
        <v>0</v>
      </c>
      <c r="F16" s="358">
        <v>0</v>
      </c>
      <c r="G16" s="358"/>
      <c r="H16" s="358"/>
      <c r="I16" s="358">
        <v>0</v>
      </c>
    </row>
    <row r="17" ht="28.5" customHeight="1" spans="1:9">
      <c r="A17" s="322" t="s">
        <v>92</v>
      </c>
      <c r="B17" s="358">
        <f>C17+D17+E17+F17+G17+H17+I17</f>
        <v>47975</v>
      </c>
      <c r="C17" s="358">
        <v>0</v>
      </c>
      <c r="D17" s="358">
        <v>47975</v>
      </c>
      <c r="E17" s="358">
        <v>0</v>
      </c>
      <c r="F17" s="358">
        <v>0</v>
      </c>
      <c r="G17" s="358">
        <v>0</v>
      </c>
      <c r="H17" s="358">
        <v>0</v>
      </c>
      <c r="I17" s="358">
        <v>0</v>
      </c>
    </row>
    <row r="18" ht="28.5" customHeight="1" spans="1:9">
      <c r="A18" s="322" t="s">
        <v>93</v>
      </c>
      <c r="B18" s="358">
        <f>C18</f>
        <v>0</v>
      </c>
      <c r="C18" s="358">
        <v>0</v>
      </c>
      <c r="D18" s="358"/>
      <c r="E18" s="358"/>
      <c r="F18" s="358"/>
      <c r="G18" s="358"/>
      <c r="H18" s="358"/>
      <c r="I18" s="358"/>
    </row>
    <row r="19" ht="28.5" customHeight="1" spans="1:9">
      <c r="A19" s="322" t="s">
        <v>94</v>
      </c>
      <c r="B19" s="358">
        <f>C19</f>
        <v>0</v>
      </c>
      <c r="C19" s="358">
        <v>0</v>
      </c>
      <c r="D19" s="358"/>
      <c r="E19" s="358"/>
      <c r="F19" s="358"/>
      <c r="G19" s="358"/>
      <c r="H19" s="358"/>
      <c r="I19" s="358"/>
    </row>
    <row r="20" ht="28.5" customHeight="1" spans="1:9">
      <c r="A20" s="471" t="s">
        <v>95</v>
      </c>
      <c r="B20" s="358">
        <f>C20+D20+E20+F20+G20+H20+I20</f>
        <v>124740239.45</v>
      </c>
      <c r="C20" s="358">
        <v>0</v>
      </c>
      <c r="D20" s="358">
        <v>124740239.45</v>
      </c>
      <c r="E20" s="358">
        <v>0</v>
      </c>
      <c r="F20" s="358">
        <v>0</v>
      </c>
      <c r="G20" s="358">
        <v>0</v>
      </c>
      <c r="H20" s="358">
        <v>0</v>
      </c>
      <c r="I20" s="358">
        <v>0</v>
      </c>
    </row>
    <row r="21" ht="28.5" customHeight="1" spans="1:9">
      <c r="A21" s="399" t="s">
        <v>96</v>
      </c>
      <c r="B21" s="358">
        <f>C21+D21+E21+F21+G21+H21+I21</f>
        <v>907854479.83</v>
      </c>
      <c r="C21" s="358">
        <v>0</v>
      </c>
      <c r="D21" s="358">
        <v>907854479.83</v>
      </c>
      <c r="E21" s="358">
        <v>0</v>
      </c>
      <c r="F21" s="358">
        <v>0</v>
      </c>
      <c r="G21" s="358">
        <v>0</v>
      </c>
      <c r="H21" s="358">
        <v>0</v>
      </c>
      <c r="I21" s="358">
        <v>0</v>
      </c>
    </row>
    <row r="22" ht="28.5" customHeight="1" spans="1:9">
      <c r="A22" s="454"/>
      <c r="B22" s="163"/>
      <c r="C22" s="163"/>
      <c r="D22" s="163"/>
      <c r="E22" s="163"/>
      <c r="F22" s="163"/>
      <c r="G22" s="163"/>
      <c r="H22" s="163"/>
      <c r="I22" s="447" t="s">
        <v>97</v>
      </c>
    </row>
  </sheetData>
  <mergeCells count="1">
    <mergeCell ref="A1:I1"/>
  </mergeCells>
  <printOptions horizontalCentered="1"/>
  <pageMargins left="0.393700787401575" right="0.393700787401575" top="0.393700787401575" bottom="0.393700787401575" header="0.51181" footer="0.51181"/>
  <pageSetup paperSize="9" scale="65" pageOrder="overThenDown" orientation="landscape" errors="blank"/>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showGridLines="0" zoomScalePageLayoutView="60" workbookViewId="0">
      <pane topLeftCell="A6" activePane="bottomRight" state="frozen"/>
      <selection activeCell="A1" sqref="A1:D1"/>
    </sheetView>
  </sheetViews>
  <sheetFormatPr defaultColWidth="8" defaultRowHeight="13.5" outlineLevelCol="3"/>
  <cols>
    <col min="1" max="1" width="49.7666666666667" style="1"/>
    <col min="2" max="2" width="32.8416666666667" style="1"/>
    <col min="3" max="3" width="50.3333333333333" style="1"/>
    <col min="4" max="4" width="31.8333333333333" style="1"/>
  </cols>
  <sheetData>
    <row r="1" ht="48" customHeight="1" spans="1:4">
      <c r="A1" s="268" t="s">
        <v>98</v>
      </c>
      <c r="B1" s="269"/>
      <c r="C1" s="269"/>
      <c r="D1" s="269"/>
    </row>
    <row r="2" ht="14.25" customHeight="1" spans="1:4">
      <c r="A2" s="467"/>
      <c r="B2" s="467"/>
      <c r="C2" s="467"/>
      <c r="D2" s="467"/>
    </row>
    <row r="3" ht="19.5" customHeight="1" spans="1:4">
      <c r="A3" s="312"/>
      <c r="B3" s="468"/>
      <c r="C3" s="312"/>
      <c r="D3" s="434" t="s">
        <v>99</v>
      </c>
    </row>
    <row r="4" ht="19.5" customHeight="1" spans="1:4">
      <c r="A4" s="270" t="s">
        <v>45</v>
      </c>
      <c r="B4" s="272"/>
      <c r="C4" s="271"/>
      <c r="D4" s="272" t="s">
        <v>46</v>
      </c>
    </row>
    <row r="5" ht="28.5" customHeight="1" spans="1:4">
      <c r="A5" s="336" t="s">
        <v>47</v>
      </c>
      <c r="B5" s="336" t="s">
        <v>100</v>
      </c>
      <c r="C5" s="336" t="s">
        <v>47</v>
      </c>
      <c r="D5" s="336" t="s">
        <v>100</v>
      </c>
    </row>
    <row r="6" ht="28.5" customHeight="1" spans="1:4">
      <c r="A6" s="322" t="s">
        <v>101</v>
      </c>
      <c r="B6" s="357">
        <v>0</v>
      </c>
      <c r="C6" s="322" t="s">
        <v>102</v>
      </c>
      <c r="D6" s="357">
        <v>0</v>
      </c>
    </row>
    <row r="7" ht="28.5" customHeight="1" spans="1:4">
      <c r="A7" s="322" t="s">
        <v>103</v>
      </c>
      <c r="B7" s="357">
        <v>0</v>
      </c>
      <c r="C7" s="322" t="s">
        <v>104</v>
      </c>
      <c r="D7" s="357">
        <v>0</v>
      </c>
    </row>
    <row r="8" ht="28.5" customHeight="1" spans="1:4">
      <c r="A8" s="322" t="s">
        <v>105</v>
      </c>
      <c r="B8" s="357">
        <v>0</v>
      </c>
      <c r="C8" s="322" t="s">
        <v>106</v>
      </c>
      <c r="D8" s="357">
        <v>0</v>
      </c>
    </row>
    <row r="9" ht="28.5" customHeight="1" spans="1:4">
      <c r="A9" s="324" t="s">
        <v>107</v>
      </c>
      <c r="B9" s="368">
        <v>0</v>
      </c>
      <c r="C9" s="324" t="s">
        <v>108</v>
      </c>
      <c r="D9" s="357">
        <v>0</v>
      </c>
    </row>
    <row r="10" ht="28.5" customHeight="1" spans="1:4">
      <c r="A10" s="391" t="s">
        <v>109</v>
      </c>
      <c r="B10" s="347">
        <v>0</v>
      </c>
      <c r="C10" s="326" t="s">
        <v>110</v>
      </c>
      <c r="D10" s="368">
        <v>0</v>
      </c>
    </row>
    <row r="11" ht="28.5" customHeight="1" spans="1:4">
      <c r="A11" s="327" t="s">
        <v>111</v>
      </c>
      <c r="B11" s="349">
        <v>0</v>
      </c>
      <c r="C11" s="327" t="s">
        <v>112</v>
      </c>
      <c r="D11" s="349">
        <v>0</v>
      </c>
    </row>
    <row r="12" ht="28.5" customHeight="1" spans="1:4">
      <c r="A12" s="338" t="s">
        <v>65</v>
      </c>
      <c r="B12" s="373" t="s">
        <v>65</v>
      </c>
      <c r="C12" s="322" t="s">
        <v>113</v>
      </c>
      <c r="D12" s="357">
        <v>0</v>
      </c>
    </row>
    <row r="13" ht="28.5" customHeight="1" spans="1:4">
      <c r="A13" s="322" t="s">
        <v>114</v>
      </c>
      <c r="B13" s="358">
        <f>B6+B7+B8+B9+B10+B11</f>
        <v>0</v>
      </c>
      <c r="C13" s="322" t="s">
        <v>115</v>
      </c>
      <c r="D13" s="358">
        <f>D6+D8+D9+D10+D11+D12</f>
        <v>0</v>
      </c>
    </row>
    <row r="14" ht="28.5" customHeight="1" spans="1:4">
      <c r="A14" s="322" t="s">
        <v>116</v>
      </c>
      <c r="B14" s="357">
        <v>0</v>
      </c>
      <c r="C14" s="322" t="s">
        <v>117</v>
      </c>
      <c r="D14" s="357">
        <v>0</v>
      </c>
    </row>
    <row r="15" ht="28.5" customHeight="1" spans="1:4">
      <c r="A15" s="435" t="s">
        <v>118</v>
      </c>
      <c r="B15" s="357">
        <v>0</v>
      </c>
      <c r="C15" s="322" t="s">
        <v>119</v>
      </c>
      <c r="D15" s="357">
        <v>0</v>
      </c>
    </row>
    <row r="16" ht="28.5" customHeight="1" spans="1:4">
      <c r="A16" s="322" t="s">
        <v>120</v>
      </c>
      <c r="B16" s="357">
        <v>0</v>
      </c>
      <c r="C16" s="322" t="s">
        <v>121</v>
      </c>
      <c r="D16" s="357">
        <v>0</v>
      </c>
    </row>
    <row r="17" ht="28.5" customHeight="1" spans="1:4">
      <c r="A17" s="435" t="s">
        <v>122</v>
      </c>
      <c r="B17" s="357">
        <v>0</v>
      </c>
      <c r="C17" s="322" t="s">
        <v>123</v>
      </c>
      <c r="D17" s="357">
        <v>0</v>
      </c>
    </row>
    <row r="18" ht="28.5" customHeight="1" spans="1:4">
      <c r="A18" s="322" t="s">
        <v>124</v>
      </c>
      <c r="B18" s="358">
        <f>B13+B14+B16</f>
        <v>0</v>
      </c>
      <c r="C18" s="322" t="s">
        <v>125</v>
      </c>
      <c r="D18" s="358">
        <f>D13+D14+D16</f>
        <v>0</v>
      </c>
    </row>
    <row r="19" ht="28.5" customHeight="1" spans="1:4">
      <c r="A19" s="373" t="s">
        <v>65</v>
      </c>
      <c r="B19" s="373" t="s">
        <v>65</v>
      </c>
      <c r="C19" s="322" t="s">
        <v>126</v>
      </c>
      <c r="D19" s="358">
        <f>B18-D18</f>
        <v>0</v>
      </c>
    </row>
    <row r="20" ht="28.5" customHeight="1" spans="1:4">
      <c r="A20" s="322" t="s">
        <v>127</v>
      </c>
      <c r="B20" s="357">
        <v>0</v>
      </c>
      <c r="C20" s="322" t="s">
        <v>128</v>
      </c>
      <c r="D20" s="352">
        <f>B20+D19</f>
        <v>0</v>
      </c>
    </row>
    <row r="21" ht="28.5" customHeight="1" spans="1:4">
      <c r="A21" s="338" t="s">
        <v>129</v>
      </c>
      <c r="B21" s="358">
        <f>B18+B20</f>
        <v>0</v>
      </c>
      <c r="C21" s="321" t="s">
        <v>130</v>
      </c>
      <c r="D21" s="279">
        <f>D18+D20</f>
        <v>0</v>
      </c>
    </row>
    <row r="22" ht="28.5" customHeight="1" spans="1:4">
      <c r="A22" s="446"/>
      <c r="B22" s="446"/>
      <c r="C22" s="312"/>
      <c r="D22" s="282" t="s">
        <v>131</v>
      </c>
    </row>
  </sheetData>
  <mergeCells count="1">
    <mergeCell ref="A1:D1"/>
  </mergeCells>
  <printOptions horizontalCentered="1"/>
  <pageMargins left="0.393700787401575" right="0.393700787401575" top="0.393700787401575" bottom="0.393700787401575" header="0.51181" footer="0.51181"/>
  <pageSetup paperSize="9" scale="90" pageOrder="overThenDown" orientation="landscape" errors="blank"/>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showGridLines="0" zoomScalePageLayoutView="60" workbookViewId="0">
      <pane topLeftCell="A5" activePane="bottomRight" state="frozen"/>
      <selection activeCell="A1" sqref="A1:D1"/>
    </sheetView>
  </sheetViews>
  <sheetFormatPr defaultColWidth="8" defaultRowHeight="13.5" outlineLevelCol="3"/>
  <cols>
    <col min="1" max="1" width="44.8833333333333" style="1"/>
    <col min="2" max="2" width="27.25" style="1"/>
    <col min="3" max="3" width="44.8833333333333" style="1"/>
    <col min="4" max="4" width="27.25" style="1"/>
  </cols>
  <sheetData>
    <row r="1" ht="48" customHeight="1" spans="1:4">
      <c r="A1" s="268" t="s">
        <v>132</v>
      </c>
      <c r="B1" s="269"/>
      <c r="C1" s="269"/>
      <c r="D1" s="269"/>
    </row>
    <row r="2" ht="19.5" customHeight="1" spans="1:4">
      <c r="A2" s="453"/>
      <c r="B2" s="453"/>
      <c r="C2" s="312"/>
      <c r="D2" s="469" t="s">
        <v>133</v>
      </c>
    </row>
    <row r="3" ht="19.5" customHeight="1" spans="1:4">
      <c r="A3" s="270" t="s">
        <v>45</v>
      </c>
      <c r="B3" s="270"/>
      <c r="C3" s="270"/>
      <c r="D3" s="272" t="s">
        <v>46</v>
      </c>
    </row>
    <row r="4" ht="28.5" customHeight="1" spans="1:4">
      <c r="A4" s="336" t="s">
        <v>134</v>
      </c>
      <c r="B4" s="273" t="s">
        <v>135</v>
      </c>
      <c r="C4" s="336" t="s">
        <v>134</v>
      </c>
      <c r="D4" s="273" t="s">
        <v>135</v>
      </c>
    </row>
    <row r="5" ht="28.5" customHeight="1" spans="1:4">
      <c r="A5" s="324" t="s">
        <v>136</v>
      </c>
      <c r="B5" s="357">
        <v>85322673.18</v>
      </c>
      <c r="C5" s="322" t="s">
        <v>137</v>
      </c>
      <c r="D5" s="357">
        <v>202778132.96</v>
      </c>
    </row>
    <row r="6" ht="28.5" customHeight="1" spans="1:4">
      <c r="A6" s="391" t="s">
        <v>138</v>
      </c>
      <c r="B6" s="357">
        <v>63230100</v>
      </c>
      <c r="C6" s="322" t="s">
        <v>139</v>
      </c>
      <c r="D6" s="357">
        <v>20004693.06</v>
      </c>
    </row>
    <row r="7" ht="28.5" customHeight="1" spans="1:4">
      <c r="A7" s="391" t="s">
        <v>140</v>
      </c>
      <c r="B7" s="357">
        <v>21095373.18</v>
      </c>
      <c r="C7" s="322" t="s">
        <v>141</v>
      </c>
      <c r="D7" s="357">
        <v>4439001.44</v>
      </c>
    </row>
    <row r="8" ht="28.5" customHeight="1" spans="1:4">
      <c r="A8" s="391" t="s">
        <v>142</v>
      </c>
      <c r="B8" s="368">
        <v>0</v>
      </c>
      <c r="C8" s="324" t="s">
        <v>143</v>
      </c>
      <c r="D8" s="357">
        <v>57228.9</v>
      </c>
    </row>
    <row r="9" ht="28.5" customHeight="1" spans="1:4">
      <c r="A9" s="401" t="s">
        <v>144</v>
      </c>
      <c r="B9" s="349">
        <v>997200</v>
      </c>
      <c r="C9" s="327" t="s">
        <v>145</v>
      </c>
      <c r="D9" s="357">
        <v>47975</v>
      </c>
    </row>
    <row r="10" ht="28.5" customHeight="1" spans="1:4">
      <c r="A10" s="322" t="s">
        <v>103</v>
      </c>
      <c r="B10" s="357">
        <v>30178500</v>
      </c>
      <c r="C10" s="338" t="s">
        <v>65</v>
      </c>
      <c r="D10" s="338" t="s">
        <v>65</v>
      </c>
    </row>
    <row r="11" ht="28.5" customHeight="1" spans="1:4">
      <c r="A11" s="322" t="s">
        <v>146</v>
      </c>
      <c r="B11" s="357">
        <v>22879498.56</v>
      </c>
      <c r="C11" s="338" t="s">
        <v>65</v>
      </c>
      <c r="D11" s="338" t="s">
        <v>65</v>
      </c>
    </row>
    <row r="12" ht="28.5" customHeight="1" spans="1:4">
      <c r="A12" s="322" t="s">
        <v>147</v>
      </c>
      <c r="B12" s="357">
        <v>2860000</v>
      </c>
      <c r="C12" s="338" t="s">
        <v>65</v>
      </c>
      <c r="D12" s="338" t="s">
        <v>65</v>
      </c>
    </row>
    <row r="13" ht="28.5" customHeight="1" spans="1:4">
      <c r="A13" s="399" t="s">
        <v>148</v>
      </c>
      <c r="B13" s="357">
        <v>0</v>
      </c>
      <c r="C13" s="338" t="s">
        <v>65</v>
      </c>
      <c r="D13" s="338" t="s">
        <v>65</v>
      </c>
    </row>
    <row r="14" ht="28.5" customHeight="1" spans="1:4">
      <c r="A14" s="399" t="s">
        <v>149</v>
      </c>
      <c r="B14" s="357">
        <v>34815474.53</v>
      </c>
      <c r="C14" s="338" t="s">
        <v>65</v>
      </c>
      <c r="D14" s="338" t="s">
        <v>65</v>
      </c>
    </row>
    <row r="15" ht="28.5" customHeight="1" spans="1:4">
      <c r="A15" s="322" t="s">
        <v>150</v>
      </c>
      <c r="B15" s="357">
        <v>18622022.93</v>
      </c>
      <c r="C15" s="338" t="s">
        <v>65</v>
      </c>
      <c r="D15" s="338" t="s">
        <v>65</v>
      </c>
    </row>
    <row r="16" ht="28.5" customHeight="1" spans="1:4">
      <c r="A16" s="322" t="s">
        <v>151</v>
      </c>
      <c r="B16" s="357">
        <v>586931.49</v>
      </c>
      <c r="C16" s="338" t="s">
        <v>65</v>
      </c>
      <c r="D16" s="338" t="s">
        <v>65</v>
      </c>
    </row>
    <row r="17" ht="28.5" customHeight="1" spans="1:4">
      <c r="A17" s="322" t="s">
        <v>152</v>
      </c>
      <c r="B17" s="357">
        <v>1825.96</v>
      </c>
      <c r="C17" s="338" t="s">
        <v>65</v>
      </c>
      <c r="D17" s="338" t="s">
        <v>65</v>
      </c>
    </row>
    <row r="18" ht="28.5" customHeight="1" spans="1:4">
      <c r="A18" s="322" t="s">
        <v>153</v>
      </c>
      <c r="B18" s="358">
        <f>B5+B10+B13+B14+B15+B16+B17</f>
        <v>169527428.09</v>
      </c>
      <c r="C18" s="322" t="s">
        <v>154</v>
      </c>
      <c r="D18" s="358">
        <f>D5+D6+D7+D8+D9</f>
        <v>227327031.36</v>
      </c>
    </row>
    <row r="19" ht="28.5" customHeight="1" spans="1:4">
      <c r="A19" s="322" t="s">
        <v>155</v>
      </c>
      <c r="B19" s="357">
        <v>182539842.72</v>
      </c>
      <c r="C19" s="322" t="s">
        <v>156</v>
      </c>
      <c r="D19" s="357">
        <v>0</v>
      </c>
    </row>
    <row r="20" ht="28.5" customHeight="1" spans="1:4">
      <c r="A20" s="322" t="s">
        <v>157</v>
      </c>
      <c r="B20" s="357">
        <v>0</v>
      </c>
      <c r="C20" s="322" t="s">
        <v>158</v>
      </c>
      <c r="D20" s="357">
        <v>0</v>
      </c>
    </row>
    <row r="21" ht="28.5" customHeight="1" spans="1:4">
      <c r="A21" s="322" t="s">
        <v>159</v>
      </c>
      <c r="B21" s="358">
        <f>B18+B19+B20</f>
        <v>352067270.81</v>
      </c>
      <c r="C21" s="322" t="s">
        <v>160</v>
      </c>
      <c r="D21" s="358">
        <f>D18+D19+D20</f>
        <v>227327031.36</v>
      </c>
    </row>
    <row r="22" ht="28.5" customHeight="1" spans="1:4">
      <c r="A22" s="338" t="s">
        <v>65</v>
      </c>
      <c r="B22" s="338" t="s">
        <v>65</v>
      </c>
      <c r="C22" s="322" t="s">
        <v>161</v>
      </c>
      <c r="D22" s="358">
        <f>B21-D21</f>
        <v>124740239.45</v>
      </c>
    </row>
    <row r="23" ht="28.5" customHeight="1" spans="1:4">
      <c r="A23" s="322" t="s">
        <v>162</v>
      </c>
      <c r="B23" s="357">
        <v>783114240.38</v>
      </c>
      <c r="C23" s="322" t="s">
        <v>163</v>
      </c>
      <c r="D23" s="358">
        <f>B23+D22</f>
        <v>907854479.83</v>
      </c>
    </row>
    <row r="24" ht="28.5" customHeight="1" spans="1:4">
      <c r="A24" s="411" t="s">
        <v>164</v>
      </c>
      <c r="B24" s="358">
        <f>B21+B23</f>
        <v>1135181511.19</v>
      </c>
      <c r="C24" s="338" t="s">
        <v>165</v>
      </c>
      <c r="D24" s="358">
        <f>D21+D23</f>
        <v>1135181511.19</v>
      </c>
    </row>
    <row r="25" ht="28.5" customHeight="1" spans="1:4">
      <c r="A25" s="466"/>
      <c r="B25" s="466"/>
      <c r="C25" s="466"/>
      <c r="D25" s="447" t="s">
        <v>166</v>
      </c>
    </row>
  </sheetData>
  <mergeCells count="1">
    <mergeCell ref="A1:D1"/>
  </mergeCells>
  <printOptions horizontalCentered="1"/>
  <pageMargins left="0.393700787401575" right="0.393700787401575" top="0.393700787401575" bottom="0.393700787401575" header="0.51181" footer="0.51181"/>
  <pageSetup paperSize="9" scale="90" pageOrder="overThenDown" orientation="landscape" errors="blank"/>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showGridLines="0" zoomScalePageLayoutView="60" workbookViewId="0">
      <pane topLeftCell="A6" activePane="bottomRight" state="frozen"/>
      <selection activeCell="A1" sqref="A1:D1"/>
    </sheetView>
  </sheetViews>
  <sheetFormatPr defaultColWidth="8" defaultRowHeight="13.5" outlineLevelCol="3"/>
  <cols>
    <col min="1" max="4" width="33.4166666666667" style="1"/>
  </cols>
  <sheetData>
    <row r="1" ht="48" customHeight="1" spans="1:4">
      <c r="A1" s="268" t="s">
        <v>167</v>
      </c>
      <c r="B1" s="269"/>
      <c r="C1" s="269"/>
      <c r="D1" s="269"/>
    </row>
    <row r="2" ht="14.25" customHeight="1" spans="1:4">
      <c r="A2" s="467"/>
      <c r="B2" s="467"/>
      <c r="C2" s="467"/>
      <c r="D2" s="467"/>
    </row>
    <row r="3" ht="19.5" customHeight="1" spans="1:4">
      <c r="A3" s="312"/>
      <c r="B3" s="468"/>
      <c r="C3" s="312"/>
      <c r="D3" s="434" t="s">
        <v>168</v>
      </c>
    </row>
    <row r="4" ht="19.5" customHeight="1" spans="1:4">
      <c r="A4" s="283" t="s">
        <v>45</v>
      </c>
      <c r="B4" s="286"/>
      <c r="C4" s="284"/>
      <c r="D4" s="286" t="s">
        <v>46</v>
      </c>
    </row>
    <row r="5" ht="28.5" customHeight="1" spans="1:4">
      <c r="A5" s="298" t="s">
        <v>47</v>
      </c>
      <c r="B5" s="298" t="s">
        <v>100</v>
      </c>
      <c r="C5" s="298" t="s">
        <v>47</v>
      </c>
      <c r="D5" s="298" t="s">
        <v>100</v>
      </c>
    </row>
    <row r="6" ht="28.5" customHeight="1" spans="1:4">
      <c r="A6" s="289" t="s">
        <v>101</v>
      </c>
      <c r="B6" s="278">
        <v>0</v>
      </c>
      <c r="C6" s="289" t="s">
        <v>102</v>
      </c>
      <c r="D6" s="278">
        <v>0</v>
      </c>
    </row>
    <row r="7" ht="28.5" customHeight="1" spans="1:4">
      <c r="A7" s="289" t="s">
        <v>169</v>
      </c>
      <c r="B7" s="278">
        <v>0</v>
      </c>
      <c r="C7" s="289" t="s">
        <v>170</v>
      </c>
      <c r="D7" s="278">
        <v>0</v>
      </c>
    </row>
    <row r="8" ht="28.5" customHeight="1" spans="1:4">
      <c r="A8" s="289" t="s">
        <v>105</v>
      </c>
      <c r="B8" s="278">
        <v>0</v>
      </c>
      <c r="C8" s="289" t="s">
        <v>171</v>
      </c>
      <c r="D8" s="278">
        <v>0</v>
      </c>
    </row>
    <row r="9" ht="28.5" customHeight="1" spans="1:4">
      <c r="A9" s="289" t="s">
        <v>172</v>
      </c>
      <c r="B9" s="278">
        <v>0</v>
      </c>
      <c r="C9" s="288" t="s">
        <v>65</v>
      </c>
      <c r="D9" s="288" t="s">
        <v>65</v>
      </c>
    </row>
    <row r="10" ht="28.5" customHeight="1" spans="1:4">
      <c r="A10" s="289" t="s">
        <v>173</v>
      </c>
      <c r="B10" s="278">
        <v>0</v>
      </c>
      <c r="C10" s="288" t="s">
        <v>65</v>
      </c>
      <c r="D10" s="288" t="s">
        <v>65</v>
      </c>
    </row>
    <row r="11" ht="28.5" customHeight="1" spans="1:4">
      <c r="A11" s="289" t="s">
        <v>174</v>
      </c>
      <c r="B11" s="279">
        <f>B6+B7+B8+B9+B10</f>
        <v>0</v>
      </c>
      <c r="C11" s="289" t="s">
        <v>175</v>
      </c>
      <c r="D11" s="279">
        <f>D6+D7+D8</f>
        <v>0</v>
      </c>
    </row>
    <row r="12" ht="28.5" customHeight="1" spans="1:4">
      <c r="A12" s="289" t="s">
        <v>176</v>
      </c>
      <c r="B12" s="278">
        <v>0</v>
      </c>
      <c r="C12" s="289" t="s">
        <v>177</v>
      </c>
      <c r="D12" s="278">
        <v>0</v>
      </c>
    </row>
    <row r="13" ht="28.5" customHeight="1" spans="1:4">
      <c r="A13" s="289" t="s">
        <v>178</v>
      </c>
      <c r="B13" s="278">
        <v>0</v>
      </c>
      <c r="C13" s="289" t="s">
        <v>179</v>
      </c>
      <c r="D13" s="278">
        <v>0</v>
      </c>
    </row>
    <row r="14" ht="28.5" customHeight="1" spans="1:4">
      <c r="A14" s="289" t="s">
        <v>180</v>
      </c>
      <c r="B14" s="279">
        <f>B11+B12+B13</f>
        <v>0</v>
      </c>
      <c r="C14" s="289" t="s">
        <v>181</v>
      </c>
      <c r="D14" s="279">
        <f>D11+D12+D13</f>
        <v>0</v>
      </c>
    </row>
    <row r="15" ht="28.5" customHeight="1" spans="1:4">
      <c r="A15" s="288" t="s">
        <v>65</v>
      </c>
      <c r="B15" s="288" t="s">
        <v>65</v>
      </c>
      <c r="C15" s="289" t="s">
        <v>182</v>
      </c>
      <c r="D15" s="279">
        <f>B14-D14</f>
        <v>0</v>
      </c>
    </row>
    <row r="16" ht="28.5" customHeight="1" spans="1:4">
      <c r="A16" s="289" t="s">
        <v>183</v>
      </c>
      <c r="B16" s="278">
        <v>0</v>
      </c>
      <c r="C16" s="289" t="s">
        <v>184</v>
      </c>
      <c r="D16" s="279">
        <f>B16+D15</f>
        <v>0</v>
      </c>
    </row>
    <row r="17" ht="28.5" customHeight="1" spans="1:4">
      <c r="A17" s="288" t="s">
        <v>129</v>
      </c>
      <c r="B17" s="279">
        <f>B14+B16</f>
        <v>0</v>
      </c>
      <c r="C17" s="288" t="s">
        <v>130</v>
      </c>
      <c r="D17" s="279">
        <f>D14+D16</f>
        <v>0</v>
      </c>
    </row>
    <row r="18" ht="28.5" customHeight="1" spans="1:4">
      <c r="A18" s="281"/>
      <c r="B18" s="281"/>
      <c r="C18" s="281"/>
      <c r="D18" s="282" t="s">
        <v>185</v>
      </c>
    </row>
  </sheetData>
  <mergeCells count="1">
    <mergeCell ref="A1:D1"/>
  </mergeCells>
  <printOptions horizontalCentered="1"/>
  <pageMargins left="0.393700787401575" right="0.393700787401575" top="0.393700787401575" bottom="0.393700787401575" header="0.51181" footer="0.51181"/>
  <pageSetup paperSize="9" pageOrder="overThenDown" orientation="landscape" errors="blank"/>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showGridLines="0" zoomScalePageLayoutView="60" workbookViewId="0">
      <pane topLeftCell="A11" activePane="bottomRight" state="frozen"/>
      <selection activeCell="A1" sqref="A1:H1"/>
    </sheetView>
  </sheetViews>
  <sheetFormatPr defaultColWidth="8" defaultRowHeight="13.5" outlineLevelCol="7"/>
  <cols>
    <col min="1" max="1" width="38.4333333333333" style="1"/>
    <col min="2" max="4" width="27.25" style="1"/>
    <col min="5" max="5" width="42.7333333333333" style="1"/>
    <col min="6" max="6" width="27.25" style="1"/>
    <col min="7" max="7" width="26.8166666666667" style="1"/>
    <col min="8" max="8" width="27.25" style="1"/>
  </cols>
  <sheetData>
    <row r="1" ht="48" customHeight="1" spans="1:8">
      <c r="A1" s="268" t="s">
        <v>186</v>
      </c>
      <c r="B1" s="269"/>
      <c r="C1" s="269"/>
      <c r="D1" s="269"/>
      <c r="E1" s="269"/>
      <c r="F1" s="269"/>
      <c r="G1" s="269"/>
      <c r="H1" s="269"/>
    </row>
    <row r="2" ht="14.25" customHeight="1" spans="1:8">
      <c r="A2" s="449"/>
      <c r="B2" s="449"/>
      <c r="C2" s="449"/>
      <c r="D2" s="449"/>
      <c r="E2" s="449"/>
      <c r="F2" s="449"/>
      <c r="G2" s="449"/>
      <c r="H2" s="449"/>
    </row>
    <row r="3" ht="19.5" customHeight="1" spans="1:8">
      <c r="A3" s="312"/>
      <c r="B3" s="312"/>
      <c r="C3" s="312"/>
      <c r="D3" s="312"/>
      <c r="E3" s="312"/>
      <c r="F3" s="312"/>
      <c r="G3" s="312"/>
      <c r="H3" s="434" t="s">
        <v>187</v>
      </c>
    </row>
    <row r="4" ht="19.5" customHeight="1" spans="1:8">
      <c r="A4" s="270" t="s">
        <v>45</v>
      </c>
      <c r="B4" s="270"/>
      <c r="C4" s="270"/>
      <c r="D4" s="271"/>
      <c r="E4" s="270"/>
      <c r="F4" s="270"/>
      <c r="G4" s="270"/>
      <c r="H4" s="272" t="s">
        <v>46</v>
      </c>
    </row>
    <row r="5" ht="37.5" customHeight="1" spans="1:8">
      <c r="A5" s="336" t="s">
        <v>47</v>
      </c>
      <c r="B5" s="336" t="s">
        <v>188</v>
      </c>
      <c r="C5" s="273" t="s">
        <v>189</v>
      </c>
      <c r="D5" s="273" t="s">
        <v>190</v>
      </c>
      <c r="E5" s="336" t="s">
        <v>47</v>
      </c>
      <c r="F5" s="273" t="s">
        <v>188</v>
      </c>
      <c r="G5" s="273" t="s">
        <v>189</v>
      </c>
      <c r="H5" s="273" t="s">
        <v>190</v>
      </c>
    </row>
    <row r="6" ht="28.5" customHeight="1" spans="1:8">
      <c r="A6" s="322" t="s">
        <v>191</v>
      </c>
      <c r="B6" s="358">
        <f>C6+D6</f>
        <v>0</v>
      </c>
      <c r="C6" s="358">
        <f>C7+C8</f>
        <v>0</v>
      </c>
      <c r="D6" s="358">
        <f>D7+D8</f>
        <v>0</v>
      </c>
      <c r="E6" s="322" t="s">
        <v>192</v>
      </c>
      <c r="F6" s="358">
        <f>G6+H6</f>
        <v>0</v>
      </c>
      <c r="G6" s="358">
        <f>G7+G9+G11+G12+G13</f>
        <v>0</v>
      </c>
      <c r="H6" s="358">
        <f>H7+H9+H11+H13</f>
        <v>0</v>
      </c>
    </row>
    <row r="7" ht="28.5" customHeight="1" spans="1:8">
      <c r="A7" s="322" t="s">
        <v>193</v>
      </c>
      <c r="B7" s="358">
        <f>C7+D7</f>
        <v>0</v>
      </c>
      <c r="C7" s="357">
        <v>0</v>
      </c>
      <c r="D7" s="357">
        <v>0</v>
      </c>
      <c r="E7" s="322" t="s">
        <v>194</v>
      </c>
      <c r="F7" s="358">
        <f>G7+H7</f>
        <v>0</v>
      </c>
      <c r="G7" s="357">
        <v>0</v>
      </c>
      <c r="H7" s="357">
        <v>0</v>
      </c>
    </row>
    <row r="8" ht="28.5" customHeight="1" spans="1:8">
      <c r="A8" s="322" t="s">
        <v>195</v>
      </c>
      <c r="B8" s="358">
        <f>C8+D8</f>
        <v>0</v>
      </c>
      <c r="C8" s="357">
        <v>0</v>
      </c>
      <c r="D8" s="357">
        <v>0</v>
      </c>
      <c r="E8" s="322" t="s">
        <v>196</v>
      </c>
      <c r="F8" s="358">
        <f>H8</f>
        <v>0</v>
      </c>
      <c r="G8" s="338" t="s">
        <v>65</v>
      </c>
      <c r="H8" s="357">
        <v>0</v>
      </c>
    </row>
    <row r="9" ht="28.5" customHeight="1" spans="1:8">
      <c r="A9" s="322" t="s">
        <v>103</v>
      </c>
      <c r="B9" s="358">
        <f>C9</f>
        <v>0</v>
      </c>
      <c r="C9" s="357">
        <v>0</v>
      </c>
      <c r="D9" s="373" t="s">
        <v>65</v>
      </c>
      <c r="E9" s="322" t="s">
        <v>197</v>
      </c>
      <c r="F9" s="358">
        <f>G9+H9</f>
        <v>0</v>
      </c>
      <c r="G9" s="357">
        <v>0</v>
      </c>
      <c r="H9" s="357">
        <v>0</v>
      </c>
    </row>
    <row r="10" ht="30.75" customHeight="1" spans="1:8">
      <c r="A10" s="438" t="s">
        <v>198</v>
      </c>
      <c r="B10" s="352">
        <f>C10</f>
        <v>0</v>
      </c>
      <c r="C10" s="357">
        <v>0</v>
      </c>
      <c r="D10" s="373" t="s">
        <v>65</v>
      </c>
      <c r="E10" s="322" t="s">
        <v>199</v>
      </c>
      <c r="F10" s="352">
        <f>H10</f>
        <v>0</v>
      </c>
      <c r="G10" s="338" t="s">
        <v>65</v>
      </c>
      <c r="H10" s="357">
        <v>0</v>
      </c>
    </row>
    <row r="11" ht="28.5" customHeight="1" spans="1:8">
      <c r="A11" s="327" t="s">
        <v>105</v>
      </c>
      <c r="B11" s="351">
        <f>C11+D11</f>
        <v>0</v>
      </c>
      <c r="C11" s="357">
        <v>0</v>
      </c>
      <c r="D11" s="357">
        <v>0</v>
      </c>
      <c r="E11" s="322" t="s">
        <v>200</v>
      </c>
      <c r="F11" s="351">
        <f>G11+H11</f>
        <v>0</v>
      </c>
      <c r="G11" s="357">
        <v>0</v>
      </c>
      <c r="H11" s="368">
        <v>0</v>
      </c>
    </row>
    <row r="12" ht="28.5" customHeight="1" spans="1:8">
      <c r="A12" s="373" t="s">
        <v>65</v>
      </c>
      <c r="B12" s="373" t="s">
        <v>65</v>
      </c>
      <c r="C12" s="373" t="s">
        <v>65</v>
      </c>
      <c r="D12" s="373" t="s">
        <v>65</v>
      </c>
      <c r="E12" s="322" t="s">
        <v>201</v>
      </c>
      <c r="F12" s="358">
        <f>G12</f>
        <v>0</v>
      </c>
      <c r="G12" s="357">
        <v>0</v>
      </c>
      <c r="H12" s="342" t="s">
        <v>65</v>
      </c>
    </row>
    <row r="13" ht="28.5" customHeight="1" spans="1:8">
      <c r="A13" s="373" t="s">
        <v>65</v>
      </c>
      <c r="B13" s="373" t="s">
        <v>65</v>
      </c>
      <c r="C13" s="373" t="s">
        <v>65</v>
      </c>
      <c r="D13" s="373" t="s">
        <v>65</v>
      </c>
      <c r="E13" s="322" t="s">
        <v>202</v>
      </c>
      <c r="F13" s="358">
        <f>G13+H13</f>
        <v>0</v>
      </c>
      <c r="G13" s="357">
        <v>0</v>
      </c>
      <c r="H13" s="357">
        <v>0</v>
      </c>
    </row>
    <row r="14" ht="28.5" customHeight="1" spans="1:8">
      <c r="A14" s="322" t="s">
        <v>172</v>
      </c>
      <c r="B14" s="358">
        <f>D14</f>
        <v>0</v>
      </c>
      <c r="C14" s="373" t="s">
        <v>65</v>
      </c>
      <c r="D14" s="357">
        <v>0</v>
      </c>
      <c r="E14" s="322" t="s">
        <v>170</v>
      </c>
      <c r="F14" s="358">
        <f>H14</f>
        <v>0</v>
      </c>
      <c r="G14" s="338" t="s">
        <v>65</v>
      </c>
      <c r="H14" s="357">
        <v>0</v>
      </c>
    </row>
    <row r="15" ht="28.5" customHeight="1" spans="1:8">
      <c r="A15" s="322" t="s">
        <v>173</v>
      </c>
      <c r="B15" s="358">
        <f>C15+D15</f>
        <v>0</v>
      </c>
      <c r="C15" s="357">
        <v>0</v>
      </c>
      <c r="D15" s="357">
        <v>0</v>
      </c>
      <c r="E15" s="322" t="s">
        <v>171</v>
      </c>
      <c r="F15" s="358">
        <f>G15+H15</f>
        <v>0</v>
      </c>
      <c r="G15" s="357">
        <v>0</v>
      </c>
      <c r="H15" s="357">
        <v>0</v>
      </c>
    </row>
    <row r="16" ht="28.5" customHeight="1" spans="1:8">
      <c r="A16" s="322" t="s">
        <v>174</v>
      </c>
      <c r="B16" s="358">
        <f>B6+B9+B11+B14+B15</f>
        <v>0</v>
      </c>
      <c r="C16" s="358">
        <f>C6+C9+C11+C15</f>
        <v>0</v>
      </c>
      <c r="D16" s="358">
        <f>D6+D11+D14+D15</f>
        <v>0</v>
      </c>
      <c r="E16" s="322" t="s">
        <v>175</v>
      </c>
      <c r="F16" s="358">
        <f>F6+F14+F15</f>
        <v>0</v>
      </c>
      <c r="G16" s="358">
        <f>G6+G15</f>
        <v>0</v>
      </c>
      <c r="H16" s="358">
        <f>H6+H14+H15</f>
        <v>0</v>
      </c>
    </row>
    <row r="17" ht="28.5" customHeight="1" spans="1:8">
      <c r="A17" s="322" t="s">
        <v>176</v>
      </c>
      <c r="B17" s="358">
        <f>C17+D17</f>
        <v>0</v>
      </c>
      <c r="C17" s="357">
        <v>0</v>
      </c>
      <c r="D17" s="357">
        <v>0</v>
      </c>
      <c r="E17" s="322" t="s">
        <v>177</v>
      </c>
      <c r="F17" s="358">
        <f>G17+H17</f>
        <v>0</v>
      </c>
      <c r="G17" s="357">
        <v>0</v>
      </c>
      <c r="H17" s="357">
        <v>0</v>
      </c>
    </row>
    <row r="18" ht="28.5" customHeight="1" spans="1:8">
      <c r="A18" s="322" t="s">
        <v>178</v>
      </c>
      <c r="B18" s="358">
        <f>C18+D18</f>
        <v>0</v>
      </c>
      <c r="C18" s="357">
        <v>0</v>
      </c>
      <c r="D18" s="357">
        <v>0</v>
      </c>
      <c r="E18" s="322" t="s">
        <v>179</v>
      </c>
      <c r="F18" s="358">
        <f>G18+H18</f>
        <v>0</v>
      </c>
      <c r="G18" s="357">
        <v>0</v>
      </c>
      <c r="H18" s="357">
        <v>0</v>
      </c>
    </row>
    <row r="19" ht="28.5" customHeight="1" spans="1:8">
      <c r="A19" s="399" t="s">
        <v>180</v>
      </c>
      <c r="B19" s="358">
        <f>B16+B17+B18</f>
        <v>0</v>
      </c>
      <c r="C19" s="358">
        <f>C16+C17+C18</f>
        <v>0</v>
      </c>
      <c r="D19" s="358">
        <f>D16+D17+D18</f>
        <v>0</v>
      </c>
      <c r="E19" s="322" t="s">
        <v>181</v>
      </c>
      <c r="F19" s="358">
        <f>F16+F17+F18</f>
        <v>0</v>
      </c>
      <c r="G19" s="358">
        <f>G16+G17+G18</f>
        <v>0</v>
      </c>
      <c r="H19" s="358">
        <f>H16+H17+H18</f>
        <v>0</v>
      </c>
    </row>
    <row r="20" ht="28.5" customHeight="1" spans="1:8">
      <c r="A20" s="275" t="s">
        <v>65</v>
      </c>
      <c r="B20" s="275" t="s">
        <v>65</v>
      </c>
      <c r="C20" s="275" t="s">
        <v>65</v>
      </c>
      <c r="D20" s="275" t="s">
        <v>65</v>
      </c>
      <c r="E20" s="322" t="s">
        <v>182</v>
      </c>
      <c r="F20" s="358">
        <f>G20+H20</f>
        <v>0</v>
      </c>
      <c r="G20" s="358">
        <f>C19-G19</f>
        <v>0</v>
      </c>
      <c r="H20" s="358">
        <f>D19-H19</f>
        <v>0</v>
      </c>
    </row>
    <row r="21" ht="28.5" customHeight="1" spans="1:8">
      <c r="A21" s="327" t="s">
        <v>183</v>
      </c>
      <c r="B21" s="351">
        <f>C21+D21</f>
        <v>0</v>
      </c>
      <c r="C21" s="349">
        <v>0</v>
      </c>
      <c r="D21" s="349">
        <v>0</v>
      </c>
      <c r="E21" s="322" t="s">
        <v>184</v>
      </c>
      <c r="F21" s="358">
        <f>G21+H21</f>
        <v>0</v>
      </c>
      <c r="G21" s="358">
        <f>C21+G20</f>
        <v>0</v>
      </c>
      <c r="H21" s="358">
        <f>D21+H20</f>
        <v>0</v>
      </c>
    </row>
    <row r="22" ht="28.5" customHeight="1" spans="1:8">
      <c r="A22" s="338" t="s">
        <v>203</v>
      </c>
      <c r="B22" s="358">
        <f>C22+D22</f>
        <v>0</v>
      </c>
      <c r="C22" s="358">
        <f>C19+C21</f>
        <v>0</v>
      </c>
      <c r="D22" s="358">
        <f>D19+D21</f>
        <v>0</v>
      </c>
      <c r="E22" s="338" t="s">
        <v>203</v>
      </c>
      <c r="F22" s="358">
        <f>G22+H22</f>
        <v>0</v>
      </c>
      <c r="G22" s="358">
        <f>G19+G21</f>
        <v>0</v>
      </c>
      <c r="H22" s="358">
        <f>H19+H21</f>
        <v>0</v>
      </c>
    </row>
    <row r="23" ht="28.5" customHeight="1" spans="1:8">
      <c r="A23" s="466"/>
      <c r="B23" s="466"/>
      <c r="C23" s="466"/>
      <c r="D23" s="466"/>
      <c r="E23" s="446"/>
      <c r="F23" s="446"/>
      <c r="G23" s="446"/>
      <c r="H23" s="447" t="s">
        <v>204</v>
      </c>
    </row>
  </sheetData>
  <mergeCells count="1">
    <mergeCell ref="A1:H1"/>
  </mergeCells>
  <printOptions horizontalCentered="1"/>
  <pageMargins left="0.393700787401575" right="0.393700787401575" top="0.393700787401575" bottom="0.393700787401575" header="0.51181" footer="0.51181"/>
  <pageSetup paperSize="9" scale="64" pageOrder="overThenDown" orientation="landscape" errors="blank"/>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showGridLines="0" zoomScalePageLayoutView="60" workbookViewId="0">
      <pane topLeftCell="A5" activePane="bottomRight" state="frozen"/>
      <selection activeCell="A1" sqref="A1:D1"/>
    </sheetView>
  </sheetViews>
  <sheetFormatPr defaultColWidth="8" defaultRowHeight="13.5" outlineLevelCol="3"/>
  <cols>
    <col min="1" max="1" width="45.4666666666667" style="1"/>
    <col min="2" max="2" width="28.825" style="1"/>
    <col min="3" max="3" width="45.4666666666667" style="1"/>
    <col min="4" max="4" width="28.825" style="1"/>
  </cols>
  <sheetData>
    <row r="1" ht="48" customHeight="1" spans="1:4">
      <c r="A1" s="268" t="s">
        <v>205</v>
      </c>
      <c r="B1" s="163"/>
      <c r="C1" s="269"/>
      <c r="D1" s="163"/>
    </row>
    <row r="2" ht="21" customHeight="1" spans="1:4">
      <c r="A2" s="453"/>
      <c r="B2" s="454"/>
      <c r="C2" s="312"/>
      <c r="D2" s="455" t="s">
        <v>206</v>
      </c>
    </row>
    <row r="3" ht="21" customHeight="1" spans="1:4">
      <c r="A3" s="270" t="s">
        <v>45</v>
      </c>
      <c r="B3" s="406"/>
      <c r="C3" s="270"/>
      <c r="D3" s="456" t="s">
        <v>46</v>
      </c>
    </row>
    <row r="4" ht="30" customHeight="1" spans="1:4">
      <c r="A4" s="336" t="s">
        <v>134</v>
      </c>
      <c r="B4" s="273" t="s">
        <v>135</v>
      </c>
      <c r="C4" s="336" t="s">
        <v>134</v>
      </c>
      <c r="D4" s="337" t="s">
        <v>135</v>
      </c>
    </row>
    <row r="5" ht="30" customHeight="1" spans="1:4">
      <c r="A5" s="263" t="s">
        <v>191</v>
      </c>
      <c r="B5" s="357">
        <v>0</v>
      </c>
      <c r="C5" s="318" t="s">
        <v>192</v>
      </c>
      <c r="D5" s="442">
        <f>D6+D7+D8</f>
        <v>0</v>
      </c>
    </row>
    <row r="6" ht="30" customHeight="1" spans="1:4">
      <c r="A6" s="263" t="s">
        <v>207</v>
      </c>
      <c r="B6" s="357">
        <v>0</v>
      </c>
      <c r="C6" s="322" t="s">
        <v>208</v>
      </c>
      <c r="D6" s="357">
        <v>0</v>
      </c>
    </row>
    <row r="7" ht="30" customHeight="1" spans="1:4">
      <c r="A7" s="263" t="s">
        <v>209</v>
      </c>
      <c r="B7" s="357">
        <v>0</v>
      </c>
      <c r="C7" s="322" t="s">
        <v>210</v>
      </c>
      <c r="D7" s="357">
        <v>0</v>
      </c>
    </row>
    <row r="8" ht="30" customHeight="1" spans="1:4">
      <c r="A8" s="451" t="s">
        <v>211</v>
      </c>
      <c r="B8" s="368">
        <v>0</v>
      </c>
      <c r="C8" s="322" t="s">
        <v>202</v>
      </c>
      <c r="D8" s="357">
        <v>0</v>
      </c>
    </row>
    <row r="9" ht="30" customHeight="1" spans="1:4">
      <c r="A9" s="452" t="s">
        <v>103</v>
      </c>
      <c r="B9" s="349">
        <v>0</v>
      </c>
      <c r="C9" s="322" t="s">
        <v>212</v>
      </c>
      <c r="D9" s="357">
        <v>0</v>
      </c>
    </row>
    <row r="10" ht="30" customHeight="1" spans="1:4">
      <c r="A10" s="263" t="s">
        <v>213</v>
      </c>
      <c r="B10" s="357">
        <v>0</v>
      </c>
      <c r="C10" s="322" t="s">
        <v>171</v>
      </c>
      <c r="D10" s="357">
        <v>0</v>
      </c>
    </row>
    <row r="11" ht="39" customHeight="1" spans="1:4">
      <c r="A11" s="457" t="s">
        <v>214</v>
      </c>
      <c r="B11" s="368">
        <v>0</v>
      </c>
      <c r="C11" s="275" t="s">
        <v>65</v>
      </c>
      <c r="D11" s="275" t="s">
        <v>65</v>
      </c>
    </row>
    <row r="12" ht="30" customHeight="1" spans="1:4">
      <c r="A12" s="458" t="s">
        <v>105</v>
      </c>
      <c r="B12" s="349">
        <v>0</v>
      </c>
      <c r="C12" s="342" t="s">
        <v>65</v>
      </c>
      <c r="D12" s="342" t="s">
        <v>65</v>
      </c>
    </row>
    <row r="13" ht="30" customHeight="1" spans="1:4">
      <c r="A13" s="452" t="s">
        <v>215</v>
      </c>
      <c r="B13" s="388">
        <v>0</v>
      </c>
      <c r="C13" s="459" t="s">
        <v>65</v>
      </c>
      <c r="D13" s="275" t="s">
        <v>65</v>
      </c>
    </row>
    <row r="14" ht="30" customHeight="1" spans="1:4">
      <c r="A14" s="460" t="s">
        <v>216</v>
      </c>
      <c r="B14" s="442">
        <f>B5+B9+B12+B13</f>
        <v>0</v>
      </c>
      <c r="C14" s="461" t="s">
        <v>175</v>
      </c>
      <c r="D14" s="442">
        <f>D5+D9+D10</f>
        <v>0</v>
      </c>
    </row>
    <row r="15" ht="30" customHeight="1" spans="1:4">
      <c r="A15" s="263" t="s">
        <v>217</v>
      </c>
      <c r="B15" s="374">
        <v>0</v>
      </c>
      <c r="C15" s="462" t="s">
        <v>177</v>
      </c>
      <c r="D15" s="357">
        <v>0</v>
      </c>
    </row>
    <row r="16" ht="30" customHeight="1" spans="1:4">
      <c r="A16" s="263" t="s">
        <v>218</v>
      </c>
      <c r="B16" s="388">
        <v>0</v>
      </c>
      <c r="C16" s="462" t="s">
        <v>179</v>
      </c>
      <c r="D16" s="368">
        <v>0</v>
      </c>
    </row>
    <row r="17" ht="30" customHeight="1" spans="1:4">
      <c r="A17" s="463" t="s">
        <v>219</v>
      </c>
      <c r="B17" s="443">
        <f>B14+B15+B16</f>
        <v>0</v>
      </c>
      <c r="C17" s="318" t="s">
        <v>181</v>
      </c>
      <c r="D17" s="279">
        <f>D14+D15+D16</f>
        <v>0</v>
      </c>
    </row>
    <row r="18" ht="30" customHeight="1" spans="1:4">
      <c r="A18" s="340" t="s">
        <v>65</v>
      </c>
      <c r="B18" s="340" t="s">
        <v>65</v>
      </c>
      <c r="C18" s="377" t="s">
        <v>182</v>
      </c>
      <c r="D18" s="279">
        <f>B17-D17</f>
        <v>0</v>
      </c>
    </row>
    <row r="19" ht="30" customHeight="1" spans="1:4">
      <c r="A19" s="452" t="s">
        <v>220</v>
      </c>
      <c r="B19" s="347">
        <v>0</v>
      </c>
      <c r="C19" s="464" t="s">
        <v>184</v>
      </c>
      <c r="D19" s="279">
        <f>B19+D18</f>
        <v>0</v>
      </c>
    </row>
    <row r="20" ht="30" customHeight="1" spans="1:4">
      <c r="A20" s="465" t="s">
        <v>164</v>
      </c>
      <c r="B20" s="443">
        <f>B17+B19</f>
        <v>0</v>
      </c>
      <c r="C20" s="321" t="s">
        <v>165</v>
      </c>
      <c r="D20" s="279">
        <f>D17+D19</f>
        <v>0</v>
      </c>
    </row>
    <row r="21" ht="30" customHeight="1" spans="1:4">
      <c r="A21" s="466"/>
      <c r="B21" s="163"/>
      <c r="C21" s="445"/>
      <c r="D21" s="447" t="s">
        <v>221</v>
      </c>
    </row>
  </sheetData>
  <mergeCells count="1">
    <mergeCell ref="A1:D1"/>
  </mergeCells>
  <printOptions horizontalCentered="1"/>
  <pageMargins left="0.393700787401575" right="0.393700787401575" top="0.393700787401575" bottom="0.393700787401575" header="0.51181" footer="0.51181"/>
  <pageSetup paperSize="9" scale="90" pageOrder="overThenDown" orientation="landscape" errors="blank"/>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36</vt:i4>
      </vt:variant>
    </vt:vector>
  </HeadingPairs>
  <TitlesOfParts>
    <vt:vector size="36" baseType="lpstr">
      <vt:lpstr>封面</vt:lpstr>
      <vt:lpstr>目录</vt:lpstr>
      <vt:lpstr>社决01-资产负债表</vt:lpstr>
      <vt:lpstr>社决02-收支总表</vt:lpstr>
      <vt:lpstr>社决03-企业职工养老保险收支表</vt:lpstr>
      <vt:lpstr>社决04-城乡居民养老保险收支表</vt:lpstr>
      <vt:lpstr>社决05-机关事业养老保险收支表</vt:lpstr>
      <vt:lpstr>社决06-职工医疗保险收支表</vt:lpstr>
      <vt:lpstr>社决07-城乡居民医疗保险收支表</vt:lpstr>
      <vt:lpstr>社决08-工伤保险收支表</vt:lpstr>
      <vt:lpstr>社决09-失业保险收支表</vt:lpstr>
      <vt:lpstr>社决10-财政专户资产负债表</vt:lpstr>
      <vt:lpstr>社决11-财政专户收支表</vt:lpstr>
      <vt:lpstr>社决附01-财政对社会保险基金补助情况</vt:lpstr>
      <vt:lpstr>社决附02-地方财政对企业职工养老保险基金补助情况构成</vt:lpstr>
      <vt:lpstr>社决附03-基本养老保险基础资料</vt:lpstr>
      <vt:lpstr>社决附04-职工医疗保险基础资料表</vt:lpstr>
      <vt:lpstr>社决附05-城乡居民医疗保险基础资料表</vt:lpstr>
      <vt:lpstr>社决附06-工伤保险基础资料表</vt:lpstr>
      <vt:lpstr>社决附07-失业保险基础资料表</vt:lpstr>
      <vt:lpstr>社决附08-社会保险补充资料表</vt:lpstr>
      <vt:lpstr>社决附09-社会保险补充资料表续</vt:lpstr>
      <vt:lpstr>社决附10-机关事业单位职业年金情况表</vt:lpstr>
      <vt:lpstr>社决附11-公务员医疗补助情况表</vt:lpstr>
      <vt:lpstr>社决附12-职工大额医疗费用补助情况表</vt:lpstr>
      <vt:lpstr>社决附13-社会保险统筹情况表</vt:lpstr>
      <vt:lpstr>职工养老保险</vt:lpstr>
      <vt:lpstr>居民养老保险</vt:lpstr>
      <vt:lpstr>机关养老保险</vt:lpstr>
      <vt:lpstr>职工医疗保险</vt:lpstr>
      <vt:lpstr>居民医疗保险</vt:lpstr>
      <vt:lpstr>工伤保险</vt:lpstr>
      <vt:lpstr>失业保险</vt:lpstr>
      <vt:lpstr>职业年金</vt:lpstr>
      <vt:lpstr>公务员医疗</vt:lpstr>
      <vt:lpstr>职工大额医疗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钧泽</cp:lastModifiedBy>
  <dcterms:created xsi:type="dcterms:W3CDTF">2025-09-05T10:28:00Z</dcterms:created>
  <dcterms:modified xsi:type="dcterms:W3CDTF">2025-09-05T07:41:07Z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9F7FA94A57F1405C89D5C1D03501A208_13</vt:lpwstr>
  </property>
  <property fmtid="{D5CDD505-2E9C-101B-9397-08002B2CF9AE}" pid="3" name="KSOProductBuildVer">
    <vt:lpwstr>2052-12.1.0.22529</vt:lpwstr>
  </property>
</Properties>
</file>